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updateLinks="never" codeName="ЭтаКнига" defaultThemeVersion="124226"/>
  <bookViews>
    <workbookView xWindow="0" yWindow="0" windowWidth="23040" windowHeight="9204" tabRatio="712" activeTab="3"/>
  </bookViews>
  <sheets>
    <sheet name="ХВС" sheetId="5" r:id="rId1"/>
    <sheet name="ВОВ" sheetId="30" r:id="rId2"/>
    <sheet name="ГВС" sheetId="29" r:id="rId3"/>
    <sheet name="ОТОПЛЕНИЕ" sheetId="6" r:id="rId4"/>
    <sheet name="Нормативы ХВС ГВС ВОВ" sheetId="24" r:id="rId5"/>
    <sheet name="нормативы ОДН ХВС ГВС" sheetId="25" r:id="rId6"/>
    <sheet name="нормативы ХВС бани,полив, скот" sheetId="26" r:id="rId7"/>
    <sheet name="нормативы отопление жилые пом." sheetId="27" r:id="rId8"/>
    <sheet name="Нормативы отопление бани" sheetId="28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a">#REF!</definedName>
    <definedName name="\m">#REF!</definedName>
    <definedName name="\n">#REF!</definedName>
    <definedName name="\o">#REF!</definedName>
    <definedName name="_1._Жилые_помещения_с_холодным_водоснабжением_из_уличной_водоразборной_колонки__колодца" localSheetId="1">ВОВ!Уровень</definedName>
    <definedName name="_1._Жилые_помещения_с_холодным_водоснабжением_из_уличной_водоразборной_колонки__колодца" localSheetId="2">ГВС!Уровень</definedName>
    <definedName name="_1._Жилые_помещения_с_холодным_водоснабжением_из_уличной_водоразборной_колонки__колодца" localSheetId="5">'нормативы ОДН ХВС ГВС'!Уровень</definedName>
    <definedName name="_1._Жилые_помещения_с_холодным_водоснабжением_из_уличной_водоразборной_колонки__колодца" localSheetId="8">'Нормативы отопление бани'!Уровень</definedName>
    <definedName name="_1._Жилые_помещения_с_холодным_водоснабжением_из_уличной_водоразборной_колонки__колодца" localSheetId="7">'нормативы отопление жилые пом.'!Уровень</definedName>
    <definedName name="_1._Жилые_помещения_с_холодным_водоснабжением_из_уличной_водоразборной_колонки__колодца" localSheetId="6">'нормативы ХВС бани,полив, скот'!Уровень</definedName>
    <definedName name="_1._Жилые_помещения_с_холодным_водоснабжением_из_уличной_водоразборной_колонки__колодца" localSheetId="4">'Нормативы ХВС ГВС ВОВ'!Уровень</definedName>
    <definedName name="_1._Жилые_помещения_с_холодным_водоснабжением_из_уличной_водоразборной_колонки__колодца">Уровень</definedName>
    <definedName name="_N100000">#REF!</definedName>
    <definedName name="_O66000">#REF!</definedName>
    <definedName name="_SP1">[1]FES!#REF!</definedName>
    <definedName name="_SP10">[1]FES!#REF!</definedName>
    <definedName name="_SP11">[1]FES!#REF!</definedName>
    <definedName name="_SP12">[1]FES!#REF!</definedName>
    <definedName name="_SP13">[1]FES!#REF!</definedName>
    <definedName name="_SP14">[1]FES!#REF!</definedName>
    <definedName name="_SP15">[1]FES!#REF!</definedName>
    <definedName name="_SP16">[1]FES!#REF!</definedName>
    <definedName name="_SP17">[1]FES!#REF!</definedName>
    <definedName name="_SP18">[1]FES!#REF!</definedName>
    <definedName name="_SP19">[1]FES!#REF!</definedName>
    <definedName name="_SP2">[1]FES!#REF!</definedName>
    <definedName name="_SP20">[1]FES!#REF!</definedName>
    <definedName name="_SP3">[1]FES!#REF!</definedName>
    <definedName name="_SP4">[1]FES!#REF!</definedName>
    <definedName name="_SP5">[1]FES!#REF!</definedName>
    <definedName name="_SP7">[1]FES!#REF!</definedName>
    <definedName name="_SP8">[1]FES!#REF!</definedName>
    <definedName name="_SP9">[1]FES!#REF!</definedName>
    <definedName name="_zz28">#REF!</definedName>
    <definedName name="_Баня" localSheetId="1">#REF!</definedName>
    <definedName name="_Баня" localSheetId="2">#REF!</definedName>
    <definedName name="_Баня" localSheetId="5">'[2]нормативы ХВС бани,полив, скот'!$B$23:$B$25</definedName>
    <definedName name="_Баня" localSheetId="8">'[2]нормативы ХВС бани,полив, скот'!$B$23:$B$25</definedName>
    <definedName name="_Баня" localSheetId="7">'[2]нормативы ХВС бани,полив, скот'!$B$23:$B$25</definedName>
    <definedName name="_Баня" localSheetId="6">'нормативы ХВС бани,полив, скот'!$B$22:$B$23</definedName>
    <definedName name="_Баня" localSheetId="4">'[2]нормативы ХВС бани,полив, скот'!$B$23:$B$25</definedName>
    <definedName name="_Баня">#REF!</definedName>
    <definedName name="_ОДН_ХВС" localSheetId="1">#REF!</definedName>
    <definedName name="_ОДН_ХВС" localSheetId="2">#REF!</definedName>
    <definedName name="_ОДН_ХВС" localSheetId="5">'нормативы ОДН ХВС ГВС'!$B$6:$B$15</definedName>
    <definedName name="_ОДН_ХВС" localSheetId="8">'[2]нормативы ОДН ХВС ГВС'!$B$6:$B$29</definedName>
    <definedName name="_ОДН_ХВС" localSheetId="7">'[2]нормативы ОДН ХВС ГВС'!$B$6:$B$29</definedName>
    <definedName name="_ОДН_ХВС" localSheetId="6">'[2]нормативы ОДН ХВС ГВС'!$B$6:$B$29</definedName>
    <definedName name="_ОДН_ХВС" localSheetId="4">'[2]нормативы ОДН ХВС ГВС'!$B$6:$B$29</definedName>
    <definedName name="_ОДН_ХВС">#REF!</definedName>
    <definedName name="_Полив_земельного_участка" localSheetId="1">#REF!</definedName>
    <definedName name="_Полив_земельного_участка" localSheetId="2">#REF!</definedName>
    <definedName name="_Полив_земельного_участка" localSheetId="5">'[2]нормативы ХВС бани,полив, скот'!$B$5:$B$7</definedName>
    <definedName name="_Полив_земельного_участка" localSheetId="8">'[2]нормативы ХВС бани,полив, скот'!$B$5:$B$7</definedName>
    <definedName name="_Полив_земельного_участка" localSheetId="7">'[2]нормативы ХВС бани,полив, скот'!$B$5:$B$7</definedName>
    <definedName name="_Полив_земельного_участка" localSheetId="6">'нормативы ХВС бани,полив, скот'!$B$5:$B$7</definedName>
    <definedName name="_Полив_земельного_участка" localSheetId="4">'[2]нормативы ХВС бани,полив, скот'!$B$5:$B$7</definedName>
    <definedName name="_Полив_земельного_участка">#REF!</definedName>
    <definedName name="_приготовление_пищи_для_скота_и_птиц" localSheetId="1">#REF!</definedName>
    <definedName name="_приготовление_пищи_для_скота_и_птиц" localSheetId="2">#REF!</definedName>
    <definedName name="_приготовление_пищи_для_скота_и_птиц" localSheetId="5">'[2]нормативы ХВС бани,полив, скот'!$B$8:$B$22</definedName>
    <definedName name="_приготовление_пищи_для_скота_и_птиц" localSheetId="8">'[2]нормативы ХВС бани,полив, скот'!$B$8:$B$22</definedName>
    <definedName name="_приготовление_пищи_для_скота_и_птиц" localSheetId="7">'[2]нормативы ХВС бани,полив, скот'!$B$8:$B$22</definedName>
    <definedName name="_приготовление_пищи_для_скота_и_птиц" localSheetId="6">'нормативы ХВС бани,полив, скот'!$B$8:$B$21</definedName>
    <definedName name="_приготовление_пищи_для_скота_и_птиц" localSheetId="4">'[2]нормативы ХВС бани,полив, скот'!$B$8:$B$22</definedName>
    <definedName name="_приготовление_пищи_для_скота_и_птиц">#REF!</definedName>
    <definedName name="a">#REF!</definedName>
    <definedName name="ADD_2">[3]Диапазоны!#REF!</definedName>
    <definedName name="ADD_4">[3]Диапазоны!#REF!</definedName>
    <definedName name="ADD2_1">[3]Диапазоны!#REF!</definedName>
    <definedName name="ADD3_1">[3]Диапазоны!#REF!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>#REF!</definedName>
    <definedName name="ew">[0]!ew</definedName>
    <definedName name="Excel_BuiltIn_Print_Area_10">#REF!</definedName>
    <definedName name="Excel_BuiltIn_Print_Area_11">#REF!</definedName>
    <definedName name="Excel_BuiltIn_Print_Area_21">#REF!</definedName>
    <definedName name="Excel_BuiltIn_Print_Area_22">#REF!</definedName>
    <definedName name="Excel_BuiltIn_Print_Area_23">#REF!</definedName>
    <definedName name="Excel_BuiltIn_Print_Area_24">#REF!</definedName>
    <definedName name="Excel_BuiltIn_Print_Area_25">#REF!</definedName>
    <definedName name="Excel_BuiltIn_Print_Area_5">#REF!</definedName>
    <definedName name="Excel_BuiltIn_Print_Area_8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'[4]Расчет темпер.графика -Федецкий'!$G$6</definedName>
    <definedName name="k">[0]!k</definedName>
    <definedName name="mo">#REF!</definedName>
    <definedName name="MO_LIST_ORG">[5]REESTR!#REF!</definedName>
    <definedName name="MO_LIST1">[3]REESTR!$X$2:$X$85</definedName>
    <definedName name="Not">#REF!</definedName>
    <definedName name="Nв">#REF!</definedName>
    <definedName name="Nгвс">#REF!</definedName>
    <definedName name="Nгвс_1">#REF!</definedName>
    <definedName name="Nгвс_4">#REF!</definedName>
    <definedName name="Nгвс_5">#REF!</definedName>
    <definedName name="Nгвс_6">#REF!</definedName>
    <definedName name="Nот">#REF!</definedName>
    <definedName name="Nот_1">#REF!</definedName>
    <definedName name="Nот_4">#REF!</definedName>
    <definedName name="Nот_5">#REF!</definedName>
    <definedName name="Nот_6">#REF!</definedName>
    <definedName name="ok">[6]Контроль!$E$1</definedName>
    <definedName name="oktmo">#REF!</definedName>
    <definedName name="OKTMO_LIST1">[3]REESTR!$R$2</definedName>
    <definedName name="org">[7]Анкета!$A$5</definedName>
    <definedName name="org_21">[8]Анкета!$A$5</definedName>
    <definedName name="org_22">[9]Анкета!$A$5</definedName>
    <definedName name="org_23">[9]Анкета!$A$5</definedName>
    <definedName name="org_24">[9]Анкета!$A$5</definedName>
    <definedName name="org_25">[9]Анкета!$A$5</definedName>
    <definedName name="org_26">[9]Анкета!$A$5</definedName>
    <definedName name="org_27">[9]Анкета!$A$5</definedName>
    <definedName name="org_28">[9]Анкета!$A$5</definedName>
    <definedName name="org_29">[10]Анкета!$A$5</definedName>
    <definedName name="org_30">[9]Анкета!$A$5</definedName>
    <definedName name="org_31">[9]Анкета!$A$5</definedName>
    <definedName name="org_32">[9]Анкета!$A$5</definedName>
    <definedName name="org_33">[9]Анкета!$A$5</definedName>
    <definedName name="org_34">[9]Анкета!$A$5</definedName>
    <definedName name="org_35">[9]Анкета!$A$5</definedName>
    <definedName name="org_36">[9]Анкета!$A$5</definedName>
    <definedName name="org_37">[9]Анкета!$A$5</definedName>
    <definedName name="polta">'[11]2001'!#REF!</definedName>
    <definedName name="qaz">[0]!qaz</definedName>
    <definedName name="raion">[7]Анкета!$B$8</definedName>
    <definedName name="raion_21">[8]Анкета!$B$8</definedName>
    <definedName name="raion_22">[9]Анкета!$B$8</definedName>
    <definedName name="raion_23">[9]Анкета!$B$8</definedName>
    <definedName name="raion_24">[9]Анкета!$B$8</definedName>
    <definedName name="raion_25">[9]Анкета!$B$8</definedName>
    <definedName name="raion_26">[9]Анкета!$B$8</definedName>
    <definedName name="raion_27">[9]Анкета!$B$8</definedName>
    <definedName name="raion_28">[9]Анкета!$B$8</definedName>
    <definedName name="raion_29">[10]Анкета!$B$8</definedName>
    <definedName name="raion_30">[9]Анкета!$B$8</definedName>
    <definedName name="raion_31">[9]Анкета!$B$8</definedName>
    <definedName name="raion_32">[9]Анкета!$B$8</definedName>
    <definedName name="raion_33">[9]Анкета!$B$8</definedName>
    <definedName name="raion_34">[9]Анкета!$B$8</definedName>
    <definedName name="raion_35">[9]Анкета!$B$8</definedName>
    <definedName name="raion_36">[9]Анкета!$B$8</definedName>
    <definedName name="raion_37">[9]Анкета!$B$8</definedName>
    <definedName name="S1_">#REF!</definedName>
    <definedName name="S10_">#REF!</definedName>
    <definedName name="S11_">#REF!</definedName>
    <definedName name="S12_">#REF!</definedName>
    <definedName name="S13_">#REF!</definedName>
    <definedName name="S14_">#REF!</definedName>
    <definedName name="S15_">#REF!</definedName>
    <definedName name="S16_">#REF!</definedName>
    <definedName name="S17_">#REF!</definedName>
    <definedName name="S18_">#REF!</definedName>
    <definedName name="S19_">#REF!</definedName>
    <definedName name="S2_">#REF!</definedName>
    <definedName name="S20_">#REF!</definedName>
    <definedName name="S3_">#REF!</definedName>
    <definedName name="S4_">#REF!</definedName>
    <definedName name="S5_">#REF!</definedName>
    <definedName name="S6_">#REF!</definedName>
    <definedName name="S7_">#REF!</definedName>
    <definedName name="S8_">#REF!</definedName>
    <definedName name="S9_">#REF!</definedName>
    <definedName name="sgd">[0]!sgd</definedName>
    <definedName name="sghdf">[0]!sghdf</definedName>
    <definedName name="sss">[0]!sss</definedName>
    <definedName name="tнв">#REF!</definedName>
    <definedName name="tнр">#REF!</definedName>
    <definedName name="tрв">'[4]Расчет темпер.графика -Федецкий'!$G$2</definedName>
    <definedName name="tрн">'[4]Расчет темпер.графика -Федецкий'!$G$3</definedName>
    <definedName name="tро">'[4]Расчет темпер.графика -Федецкий'!$G$5</definedName>
    <definedName name="tрп">'[4]Расчет темпер.графика -Федецкий'!$G$4</definedName>
    <definedName name="tср.о">#REF!</definedName>
    <definedName name="tср.обр.">'[12]Сред.темп. в сетях'!$C$34</definedName>
    <definedName name="tср.под.">'[12]Сред.темп. в сетях'!$C$28</definedName>
    <definedName name="uio">[0]!uio</definedName>
    <definedName name="www">[0]!www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 localSheetId="1">#REF!</definedName>
    <definedName name="Бани" localSheetId="2">#REF!</definedName>
    <definedName name="Бани" localSheetId="5">'[2]нормативы ХВС бани,полив, скот'!$B$5:$B$25</definedName>
    <definedName name="Бани" localSheetId="8">'[2]нормативы ХВС бани,полив, скот'!$B$5:$B$25</definedName>
    <definedName name="Бани" localSheetId="7">'[2]нормативы ХВС бани,полив, скот'!$B$5:$B$25</definedName>
    <definedName name="Бани" localSheetId="6">'нормативы ХВС бани,полив, скот'!$B$5:$B$23</definedName>
    <definedName name="Бани" localSheetId="4">'[2]нормативы ХВС бани,полив, скот'!$B$5:$B$25</definedName>
    <definedName name="Бани">#REF!</definedName>
    <definedName name="Бани_норматив" localSheetId="1">#REF!</definedName>
    <definedName name="Бани_норматив" localSheetId="2">#REF!</definedName>
    <definedName name="Бани_норматив" localSheetId="6">'нормативы ХВС бани,полив, скот'!$B$22:$B$23</definedName>
    <definedName name="Бани_норматив">#REF!</definedName>
    <definedName name="в23ё">[0]!в23ё</definedName>
    <definedName name="вв">[0]!вв</definedName>
    <definedName name="вид_учета" localSheetId="1">ВОВ!$D$10:$D$11</definedName>
    <definedName name="вид_учета" localSheetId="2">ГВС!$D$10:$D$11</definedName>
    <definedName name="вид_учета">ХВС!$D$10:$D$11</definedName>
    <definedName name="второй">#REF!</definedName>
    <definedName name="вывапва" hidden="1">{"'Лист1'!$A$1:$W$63"}</definedName>
    <definedName name="г">[13]Анкета!$B$8</definedName>
    <definedName name="Год" localSheetId="5">[2]ОТОПЛЕНИЕ!$D$5:$D$6</definedName>
    <definedName name="Год" localSheetId="8">[2]ОТОПЛЕНИЕ!$D$5:$D$6</definedName>
    <definedName name="Год" localSheetId="7">[2]ОТОПЛЕНИЕ!$D$5:$D$6</definedName>
    <definedName name="Год" localSheetId="6">[2]ОТОПЛЕНИЕ!$D$5:$D$6</definedName>
    <definedName name="Год" localSheetId="4">[2]ОТОПЛЕНИЕ!$D$5:$D$6</definedName>
    <definedName name="Год">ОТОПЛЕНИЕ!$C$11:$C$12</definedName>
    <definedName name="Груп_хвс_с_типом_водоснабжения">#REF!</definedName>
    <definedName name="да">#REF!</definedName>
    <definedName name="да_нет" localSheetId="1">#REF!</definedName>
    <definedName name="да_нет" localSheetId="2">#REF!</definedName>
    <definedName name="да_нет">#REF!</definedName>
    <definedName name="доля_проч_ф">#REF!</definedName>
    <definedName name="доля_прочая">#REF!</definedName>
    <definedName name="доля_прочая_98_ав">#REF!</definedName>
    <definedName name="доля_прочая_ав">#REF!</definedName>
    <definedName name="доля_прочая_ф">#REF!</definedName>
    <definedName name="доля_т_ф">#REF!</definedName>
    <definedName name="доля_теп_1">#REF!</definedName>
    <definedName name="доля_теп_2">#REF!</definedName>
    <definedName name="доля_теп_3">#REF!</definedName>
    <definedName name="доля_тепло">#REF!</definedName>
    <definedName name="доля_эл_1">#REF!</definedName>
    <definedName name="доля_эл_2">#REF!</definedName>
    <definedName name="доля_эл_3">#REF!</definedName>
    <definedName name="доля_эл_ф">#REF!</definedName>
    <definedName name="доля_электра">#REF!</definedName>
    <definedName name="доля_электра_99">#REF!</definedName>
    <definedName name="_xlnm.Print_Titles" localSheetId="1">ВОВ!$13:$19</definedName>
    <definedName name="_xlnm.Print_Titles" localSheetId="2">ГВС!$13:$19</definedName>
    <definedName name="_xlnm.Print_Titles" localSheetId="3">ОТОПЛЕНИЕ!$14:$19</definedName>
    <definedName name="_xlnm.Print_Titles" localSheetId="0">ХВС!$13:$19</definedName>
    <definedName name="й">[0]!й</definedName>
    <definedName name="йй">[0]!йй</definedName>
    <definedName name="Кв">'[4]Расчет темпер.графика -Федецкий'!$G$8</definedName>
    <definedName name="ке">[0]!ке</definedName>
    <definedName name="Кн">'[4]Расчет темпер.графика -Федецкий'!$G$10</definedName>
    <definedName name="КПП1" hidden="1">{"'Лист1'!$A$1:$W$63"}</definedName>
    <definedName name="мым">[0]!мым</definedName>
    <definedName name="НаимОб">#REF!</definedName>
    <definedName name="Нгвс">#REF!</definedName>
    <definedName name="нов">[0]!нов</definedName>
    <definedName name="нормативы" localSheetId="1">ВОВ!$D$10:$D$11</definedName>
    <definedName name="нормативы" localSheetId="2">ГВС!$D$10:$D$11</definedName>
    <definedName name="нормативы">ХВС!$D$10:$D$11</definedName>
    <definedName name="_xlnm.Print_Area" localSheetId="2">ГВС!$A$1:$AA$44</definedName>
    <definedName name="ОДН" localSheetId="1">#REF!</definedName>
    <definedName name="ОДН" localSheetId="2">#REF!</definedName>
    <definedName name="ОДН" localSheetId="8">'[2]нормативы ОДН ХВС ГВС'!$B$6:$B$29</definedName>
    <definedName name="ОДН" localSheetId="7">'[2]нормативы ОДН ХВС ГВС'!$B$6:$B$29</definedName>
    <definedName name="ОДН" localSheetId="6">'[2]нормативы ОДН ХВС ГВС'!$B$6:$B$29</definedName>
    <definedName name="ОДН" localSheetId="4">'[2]нормативы ОДН ХВС ГВС'!$B$6:$B$29</definedName>
    <definedName name="ОДН">#REF!</definedName>
    <definedName name="ОДН_2017" localSheetId="5">'нормативы ОДН ХВС ГВС'!$B$6:$B$15</definedName>
    <definedName name="ОДН_2017">'нормативы ОДН ХВС ГВС'!$B$6:$B$15</definedName>
    <definedName name="ОДН_ГВС_2017">'нормативы ОДН ХВС ГВС'!$B$6:$B$9</definedName>
    <definedName name="ОДН2017">'нормативы ОДН ХВС ГВС'!$B$6:$B$15</definedName>
    <definedName name="первый">#REF!</definedName>
    <definedName name="по_нормативам" localSheetId="1">ВОВ!$D$10:$D$11</definedName>
    <definedName name="по_нормативам" localSheetId="2">ГВС!$D$10:$D$11</definedName>
    <definedName name="по_нормативам">ХВС!$D$10:$D$11</definedName>
    <definedName name="полезный_т_ф">#REF!</definedName>
    <definedName name="полезный_тепло">#REF!</definedName>
    <definedName name="полезный_эл_ф">#REF!</definedName>
    <definedName name="полезный_электро">#REF!</definedName>
    <definedName name="полив">'нормативы ХВС бани,полив, скот'!$B$5:$B$6</definedName>
    <definedName name="Полив_земельного_участка" localSheetId="1">#REF!</definedName>
    <definedName name="Полив_земельного_участка" localSheetId="2">#REF!</definedName>
    <definedName name="Полив_земельного_участка" localSheetId="6">'нормативы ХВС бани,полив, скот'!$B$5:$B$6</definedName>
    <definedName name="Полив_земельного_участка">#REF!</definedName>
    <definedName name="понормативам" localSheetId="1">ВОВ!$D$10:$D$11</definedName>
    <definedName name="понормативам" localSheetId="2">ГВС!$D$10:$D$11</definedName>
    <definedName name="понормативам">ХВС!$D$10:$D$11</definedName>
    <definedName name="процент_т_ф">#REF!</definedName>
    <definedName name="Процент_тепло">#REF!</definedName>
    <definedName name="Процент_эл_ф">#REF!</definedName>
    <definedName name="Процент_электра">#REF!</definedName>
    <definedName name="прочая_доля_99">#REF!</definedName>
    <definedName name="прочая_процент">#REF!</definedName>
    <definedName name="прочая_процент_98_ав">#REF!</definedName>
    <definedName name="прочая_процент_99">#REF!</definedName>
    <definedName name="прочая_процент_ав">#REF!</definedName>
    <definedName name="прочая_процент_ф">#REF!</definedName>
    <definedName name="прочая_процент_ф_ав">#REF!</definedName>
    <definedName name="р">[0]!р</definedName>
    <definedName name="Р5">'[14]Нагрузки АОР Керамик'!$P$6</definedName>
    <definedName name="с">[0]!с</definedName>
    <definedName name="с_с_т_ф">#REF!</definedName>
    <definedName name="с_с_тепло">#REF!</definedName>
    <definedName name="с_с_эл_ф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>#REF!</definedName>
    <definedName name="сто_проц_ф">#REF!</definedName>
    <definedName name="сто_процентов">#REF!</definedName>
    <definedName name="Тегульдетский">[15]Анкета!$B$8</definedName>
    <definedName name="тепло_проц_ф">#REF!</definedName>
    <definedName name="тепло_процент">#REF!</definedName>
    <definedName name="третий">#REF!</definedName>
    <definedName name="у">[0]!у</definedName>
    <definedName name="УП">[0]!УП</definedName>
    <definedName name="Уровень" localSheetId="1">#REF!</definedName>
    <definedName name="Уровень" localSheetId="2">#REF!</definedName>
    <definedName name="Уровень" localSheetId="5">'[2]Нормативы ХВС ГВС ВОВ'!$B$4:$B$21</definedName>
    <definedName name="Уровень" localSheetId="8">'[2]Нормативы ХВС ГВС ВОВ'!$B$4:$B$21</definedName>
    <definedName name="Уровень" localSheetId="7">'[2]Нормативы ХВС ГВС ВОВ'!$B$4:$B$21</definedName>
    <definedName name="Уровень" localSheetId="6">'[2]Нормативы ХВС ГВС ВОВ'!$B$4:$B$21</definedName>
    <definedName name="Уровень" localSheetId="4">'Нормативы ХВС ГВС ВОВ'!$B$4:$B$21</definedName>
    <definedName name="Уровень">#REF!</definedName>
    <definedName name="уровни" localSheetId="1">#REF!</definedName>
    <definedName name="уровни" localSheetId="2">#REF!</definedName>
    <definedName name="уровни" localSheetId="5">'[2]Нормативы ХВС ГВС ВОВ'!$B$4:$B$20</definedName>
    <definedName name="уровни" localSheetId="8">'[2]Нормативы ХВС ГВС ВОВ'!$B$4:$B$20</definedName>
    <definedName name="уровни" localSheetId="7">'[2]Нормативы ХВС ГВС ВОВ'!$B$4:$B$20</definedName>
    <definedName name="уровни" localSheetId="6">'[2]Нормативы ХВС ГВС ВОВ'!$B$4:$B$20</definedName>
    <definedName name="уровни" localSheetId="4">'Нормативы ХВС ГВС ВОВ'!$B$4:$B$20</definedName>
    <definedName name="уровни">#REF!</definedName>
    <definedName name="уровни2016">'Нормативы ХВС ГВС ВОВ'!$B$4:$B$20</definedName>
    <definedName name="уфэ">[0]!уфэ</definedName>
    <definedName name="фыв">[0]!фыв</definedName>
    <definedName name="ХВСбани_скот">'нормативы ХВС бани,полив, скот'!$B$8:$B$23</definedName>
    <definedName name="ц">[0]!ц</definedName>
    <definedName name="ЦтГсм">#REF!</definedName>
    <definedName name="ЦтЗап">#REF!</definedName>
    <definedName name="ЦтМат">#REF!</definedName>
    <definedName name="ЦтОб_Т">#REF!</definedName>
    <definedName name="ЦтОбВод">#REF!</definedName>
    <definedName name="цу">[0]!цу</definedName>
    <definedName name="четвертый">#REF!</definedName>
    <definedName name="ыв">[0]!ыв</definedName>
    <definedName name="ыыыы">[0]!ыыыы</definedName>
    <definedName name="электро_проц_ф">#REF!</definedName>
    <definedName name="электро_процент">#REF!</definedName>
  </definedNames>
  <calcPr calcId="162913"/>
</workbook>
</file>

<file path=xl/calcChain.xml><?xml version="1.0" encoding="utf-8"?>
<calcChain xmlns="http://schemas.openxmlformats.org/spreadsheetml/2006/main">
  <c r="T35" i="6" l="1"/>
  <c r="S35" i="6"/>
  <c r="P35" i="6"/>
  <c r="J35" i="6"/>
  <c r="N35" i="6" s="1"/>
  <c r="G35" i="6"/>
  <c r="T25" i="6"/>
  <c r="S25" i="6"/>
  <c r="U25" i="6" s="1"/>
  <c r="P25" i="6"/>
  <c r="J25" i="6"/>
  <c r="N25" i="6" s="1"/>
  <c r="G25" i="6"/>
  <c r="T28" i="6"/>
  <c r="S28" i="6"/>
  <c r="P28" i="6"/>
  <c r="J28" i="6"/>
  <c r="N28" i="6" s="1"/>
  <c r="G28" i="6"/>
  <c r="T38" i="6"/>
  <c r="S38" i="6"/>
  <c r="P38" i="6"/>
  <c r="J38" i="6"/>
  <c r="N38" i="6" s="1"/>
  <c r="G38" i="6"/>
  <c r="L38" i="6" s="1"/>
  <c r="T34" i="6"/>
  <c r="S34" i="6"/>
  <c r="P34" i="6"/>
  <c r="J34" i="6"/>
  <c r="N34" i="6" s="1"/>
  <c r="G34" i="6"/>
  <c r="T24" i="6"/>
  <c r="S24" i="6"/>
  <c r="P24" i="6"/>
  <c r="J24" i="6"/>
  <c r="N24" i="6" s="1"/>
  <c r="G24" i="6"/>
  <c r="R24" i="5"/>
  <c r="L35" i="6" l="1"/>
  <c r="U35" i="6"/>
  <c r="V35" i="6"/>
  <c r="L25" i="6"/>
  <c r="V25" i="6" s="1"/>
  <c r="L34" i="6"/>
  <c r="U24" i="6"/>
  <c r="L28" i="6"/>
  <c r="U28" i="6"/>
  <c r="L24" i="6"/>
  <c r="U38" i="6"/>
  <c r="V38" i="6" s="1"/>
  <c r="U34" i="6"/>
  <c r="G24" i="5"/>
  <c r="V28" i="6" l="1"/>
  <c r="V34" i="6"/>
  <c r="V24" i="6"/>
  <c r="P41" i="5"/>
  <c r="L33" i="29"/>
  <c r="O33" i="6" l="1"/>
  <c r="W29" i="29" l="1"/>
  <c r="V29" i="29"/>
  <c r="T29" i="29"/>
  <c r="S29" i="29"/>
  <c r="R29" i="29"/>
  <c r="X29" i="29" s="1"/>
  <c r="O29" i="29"/>
  <c r="K29" i="29"/>
  <c r="G29" i="29"/>
  <c r="M29" i="29" s="1"/>
  <c r="Y29" i="29" l="1"/>
  <c r="P33" i="29"/>
  <c r="W34" i="30"/>
  <c r="V34" i="30"/>
  <c r="T34" i="30"/>
  <c r="S34" i="30"/>
  <c r="R34" i="30"/>
  <c r="O34" i="30"/>
  <c r="K34" i="30"/>
  <c r="G34" i="30"/>
  <c r="M34" i="30" s="1"/>
  <c r="W29" i="30"/>
  <c r="T29" i="30"/>
  <c r="S29" i="30"/>
  <c r="V29" i="30" s="1"/>
  <c r="R29" i="30"/>
  <c r="K29" i="30"/>
  <c r="O29" i="30" s="1"/>
  <c r="G29" i="30"/>
  <c r="W25" i="30"/>
  <c r="T25" i="30"/>
  <c r="S25" i="30"/>
  <c r="R25" i="30"/>
  <c r="K25" i="30"/>
  <c r="G25" i="30"/>
  <c r="I23" i="30"/>
  <c r="I22" i="30" s="1"/>
  <c r="W28" i="30"/>
  <c r="T28" i="30"/>
  <c r="S28" i="30"/>
  <c r="V28" i="30" s="1"/>
  <c r="R28" i="30"/>
  <c r="K28" i="30"/>
  <c r="G28" i="30"/>
  <c r="P27" i="30"/>
  <c r="L27" i="30"/>
  <c r="F27" i="30"/>
  <c r="W28" i="29"/>
  <c r="V28" i="29"/>
  <c r="T28" i="29"/>
  <c r="S28" i="29"/>
  <c r="R28" i="29"/>
  <c r="O28" i="29"/>
  <c r="K28" i="29"/>
  <c r="G28" i="29"/>
  <c r="M28" i="29" s="1"/>
  <c r="V25" i="30" l="1"/>
  <c r="M25" i="30"/>
  <c r="Y25" i="30" s="1"/>
  <c r="O25" i="30"/>
  <c r="X29" i="30"/>
  <c r="X25" i="30"/>
  <c r="X34" i="30"/>
  <c r="Y34" i="30" s="1"/>
  <c r="X28" i="29"/>
  <c r="Y28" i="29" s="1"/>
  <c r="M29" i="30"/>
  <c r="Y29" i="30" s="1"/>
  <c r="X28" i="30"/>
  <c r="M28" i="30"/>
  <c r="W27" i="30"/>
  <c r="O28" i="30"/>
  <c r="K27" i="30"/>
  <c r="J27" i="30" s="1"/>
  <c r="V27" i="30"/>
  <c r="Y28" i="30" l="1"/>
  <c r="M27" i="30"/>
  <c r="O27" i="30"/>
  <c r="N27" i="30" s="1"/>
  <c r="U27" i="30"/>
  <c r="X27" i="30"/>
  <c r="N33" i="6"/>
  <c r="M33" i="6" l="1"/>
  <c r="Y27" i="30"/>
  <c r="S23" i="6"/>
  <c r="K33" i="6" l="1"/>
  <c r="W37" i="5" l="1"/>
  <c r="V37" i="5"/>
  <c r="T37" i="5"/>
  <c r="S37" i="5"/>
  <c r="R37" i="5"/>
  <c r="O37" i="5"/>
  <c r="K37" i="5"/>
  <c r="G37" i="5"/>
  <c r="M37" i="5" s="1"/>
  <c r="W52" i="5"/>
  <c r="V52" i="5"/>
  <c r="T52" i="5"/>
  <c r="S52" i="5"/>
  <c r="R52" i="5"/>
  <c r="O52" i="5"/>
  <c r="K52" i="5"/>
  <c r="G52" i="5"/>
  <c r="M52" i="5" s="1"/>
  <c r="S51" i="5"/>
  <c r="S36" i="5"/>
  <c r="X37" i="5" l="1"/>
  <c r="Y37" i="5" s="1"/>
  <c r="X52" i="5"/>
  <c r="Y52" i="5" s="1"/>
  <c r="K28" i="5" l="1"/>
  <c r="K24" i="5"/>
  <c r="T24" i="5"/>
  <c r="T28" i="5"/>
  <c r="K31" i="5"/>
  <c r="T23" i="6" l="1"/>
  <c r="S37" i="6"/>
  <c r="T33" i="6"/>
  <c r="S33" i="6"/>
  <c r="S27" i="6"/>
  <c r="S22" i="6" s="1"/>
  <c r="W33" i="30"/>
  <c r="V33" i="30"/>
  <c r="T33" i="30"/>
  <c r="S33" i="30"/>
  <c r="R33" i="30"/>
  <c r="O33" i="30"/>
  <c r="K33" i="30"/>
  <c r="G33" i="30"/>
  <c r="M33" i="30" s="1"/>
  <c r="W24" i="30"/>
  <c r="T24" i="30"/>
  <c r="S24" i="30"/>
  <c r="V24" i="30" s="1"/>
  <c r="R24" i="30"/>
  <c r="K24" i="30"/>
  <c r="O24" i="30" s="1"/>
  <c r="G24" i="30"/>
  <c r="R33" i="6" l="1"/>
  <c r="S32" i="6"/>
  <c r="S20" i="6" s="1"/>
  <c r="U33" i="6"/>
  <c r="U37" i="6"/>
  <c r="U27" i="6"/>
  <c r="U23" i="6"/>
  <c r="T27" i="6"/>
  <c r="R27" i="6" s="1"/>
  <c r="X33" i="30"/>
  <c r="Y33" i="30" s="1"/>
  <c r="X24" i="30"/>
  <c r="M24" i="30"/>
  <c r="U32" i="6" l="1"/>
  <c r="T22" i="6"/>
  <c r="U22" i="6"/>
  <c r="Y24" i="30"/>
  <c r="R23" i="6"/>
  <c r="P32" i="30"/>
  <c r="L32" i="30"/>
  <c r="I32" i="30"/>
  <c r="W25" i="29"/>
  <c r="T25" i="29"/>
  <c r="S25" i="29"/>
  <c r="V25" i="29" s="1"/>
  <c r="X25" i="29" s="1"/>
  <c r="R25" i="29"/>
  <c r="K25" i="29"/>
  <c r="O25" i="29" s="1"/>
  <c r="G25" i="29"/>
  <c r="W35" i="29"/>
  <c r="V35" i="29"/>
  <c r="T35" i="29"/>
  <c r="S35" i="29"/>
  <c r="R35" i="29"/>
  <c r="O35" i="29"/>
  <c r="K35" i="29"/>
  <c r="G35" i="29"/>
  <c r="M35" i="29" s="1"/>
  <c r="W32" i="30"/>
  <c r="T32" i="30"/>
  <c r="K32" i="30"/>
  <c r="W23" i="30"/>
  <c r="W22" i="30" s="1"/>
  <c r="P23" i="30"/>
  <c r="P22" i="30" s="1"/>
  <c r="P20" i="30" s="1"/>
  <c r="L23" i="30"/>
  <c r="W34" i="29"/>
  <c r="V34" i="29"/>
  <c r="T34" i="29"/>
  <c r="S34" i="29"/>
  <c r="R34" i="29"/>
  <c r="X34" i="29" s="1"/>
  <c r="K34" i="29"/>
  <c r="G34" i="29"/>
  <c r="W24" i="29"/>
  <c r="T24" i="29"/>
  <c r="S24" i="29"/>
  <c r="R24" i="29"/>
  <c r="K24" i="29"/>
  <c r="O24" i="29" s="1"/>
  <c r="G24" i="29"/>
  <c r="O34" i="29" l="1"/>
  <c r="K33" i="29"/>
  <c r="J33" i="29" s="1"/>
  <c r="W20" i="30"/>
  <c r="J32" i="30"/>
  <c r="L22" i="30"/>
  <c r="L20" i="30" s="1"/>
  <c r="O23" i="30"/>
  <c r="N23" i="30" s="1"/>
  <c r="K23" i="30"/>
  <c r="K22" i="30" s="1"/>
  <c r="V32" i="30"/>
  <c r="U32" i="30" s="1"/>
  <c r="R22" i="6"/>
  <c r="X35" i="29"/>
  <c r="T23" i="30"/>
  <c r="M34" i="29"/>
  <c r="Y34" i="29" s="1"/>
  <c r="O32" i="30"/>
  <c r="N32" i="30" s="1"/>
  <c r="M32" i="30"/>
  <c r="U20" i="6"/>
  <c r="I20" i="30"/>
  <c r="M25" i="29"/>
  <c r="Y25" i="29" s="1"/>
  <c r="Y35" i="29"/>
  <c r="M23" i="30"/>
  <c r="M22" i="30" s="1"/>
  <c r="V24" i="29"/>
  <c r="X24" i="29" s="1"/>
  <c r="M24" i="29"/>
  <c r="W51" i="5"/>
  <c r="V51" i="5"/>
  <c r="T51" i="5"/>
  <c r="R51" i="5"/>
  <c r="O51" i="5"/>
  <c r="K51" i="5"/>
  <c r="G51" i="5"/>
  <c r="M51" i="5" s="1"/>
  <c r="W47" i="5"/>
  <c r="V47" i="5"/>
  <c r="T47" i="5"/>
  <c r="S47" i="5"/>
  <c r="R47" i="5"/>
  <c r="X47" i="5" s="1"/>
  <c r="O47" i="5"/>
  <c r="K47" i="5"/>
  <c r="G47" i="5"/>
  <c r="M47" i="5" s="1"/>
  <c r="W43" i="5"/>
  <c r="V43" i="5"/>
  <c r="T43" i="5"/>
  <c r="S43" i="5"/>
  <c r="R43" i="5"/>
  <c r="O43" i="5"/>
  <c r="K43" i="5"/>
  <c r="G43" i="5"/>
  <c r="M43" i="5" s="1"/>
  <c r="W36" i="5"/>
  <c r="V36" i="5"/>
  <c r="T36" i="5"/>
  <c r="R36" i="5"/>
  <c r="O36" i="5"/>
  <c r="K36" i="5"/>
  <c r="G36" i="5"/>
  <c r="M36" i="5" s="1"/>
  <c r="W32" i="5"/>
  <c r="V32" i="5"/>
  <c r="T32" i="5"/>
  <c r="S32" i="5"/>
  <c r="R32" i="5"/>
  <c r="O32" i="5"/>
  <c r="K32" i="5"/>
  <c r="G32" i="5"/>
  <c r="M32" i="5" s="1"/>
  <c r="W25" i="5"/>
  <c r="T25" i="5"/>
  <c r="S25" i="5"/>
  <c r="R25" i="5"/>
  <c r="K25" i="5"/>
  <c r="O25" i="5" s="1"/>
  <c r="G25" i="5"/>
  <c r="P32" i="29"/>
  <c r="L32" i="29"/>
  <c r="I33" i="29"/>
  <c r="I32" i="29" s="1"/>
  <c r="P27" i="29"/>
  <c r="L27" i="29"/>
  <c r="F27" i="29"/>
  <c r="F20" i="29" s="1"/>
  <c r="P23" i="29"/>
  <c r="L23" i="29"/>
  <c r="I23" i="29"/>
  <c r="I22" i="29" s="1"/>
  <c r="W46" i="5"/>
  <c r="V46" i="5"/>
  <c r="T46" i="5"/>
  <c r="S46" i="5"/>
  <c r="R46" i="5"/>
  <c r="K46" i="5"/>
  <c r="O46" i="5" s="1"/>
  <c r="G46" i="5"/>
  <c r="M46" i="5" s="1"/>
  <c r="W42" i="5"/>
  <c r="W41" i="5" s="1"/>
  <c r="T42" i="5"/>
  <c r="S42" i="5"/>
  <c r="R42" i="5"/>
  <c r="K42" i="5"/>
  <c r="O42" i="5" s="1"/>
  <c r="O41" i="5" s="1"/>
  <c r="N41" i="5" s="1"/>
  <c r="G42" i="5"/>
  <c r="W28" i="5"/>
  <c r="S28" i="5"/>
  <c r="V28" i="5" s="1"/>
  <c r="R28" i="5"/>
  <c r="O28" i="5"/>
  <c r="G28" i="5"/>
  <c r="W31" i="5"/>
  <c r="T31" i="5"/>
  <c r="S31" i="5"/>
  <c r="R31" i="5"/>
  <c r="G31" i="5"/>
  <c r="O33" i="29" l="1"/>
  <c r="N33" i="29" s="1"/>
  <c r="O22" i="30"/>
  <c r="O20" i="30" s="1"/>
  <c r="N20" i="30" s="1"/>
  <c r="J22" i="30"/>
  <c r="K20" i="30"/>
  <c r="J20" i="30" s="1"/>
  <c r="T20" i="30"/>
  <c r="T22" i="30"/>
  <c r="M20" i="30"/>
  <c r="V25" i="5"/>
  <c r="X25" i="5" s="1"/>
  <c r="X43" i="5"/>
  <c r="Y43" i="5" s="1"/>
  <c r="V31" i="5"/>
  <c r="X32" i="5"/>
  <c r="Y32" i="5" s="1"/>
  <c r="X36" i="5"/>
  <c r="Y36" i="5" s="1"/>
  <c r="X51" i="5"/>
  <c r="Y51" i="5" s="1"/>
  <c r="V42" i="5"/>
  <c r="M42" i="5"/>
  <c r="Y47" i="5"/>
  <c r="M28" i="5"/>
  <c r="J23" i="30"/>
  <c r="V23" i="30"/>
  <c r="V22" i="30" s="1"/>
  <c r="X23" i="30"/>
  <c r="X22" i="30" s="1"/>
  <c r="Y24" i="29"/>
  <c r="P22" i="29"/>
  <c r="K23" i="29"/>
  <c r="J23" i="29" s="1"/>
  <c r="W23" i="29"/>
  <c r="L22" i="29"/>
  <c r="O27" i="29"/>
  <c r="N27" i="29" s="1"/>
  <c r="W33" i="29"/>
  <c r="W32" i="29" s="1"/>
  <c r="O32" i="29"/>
  <c r="N32" i="29" s="1"/>
  <c r="V33" i="29"/>
  <c r="I20" i="29"/>
  <c r="M33" i="29"/>
  <c r="M32" i="29" s="1"/>
  <c r="T33" i="29"/>
  <c r="T32" i="29" s="1"/>
  <c r="M27" i="29"/>
  <c r="K27" i="29"/>
  <c r="J27" i="29" s="1"/>
  <c r="T23" i="29"/>
  <c r="T22" i="29" s="1"/>
  <c r="V27" i="29"/>
  <c r="O23" i="29"/>
  <c r="N23" i="29" s="1"/>
  <c r="M25" i="5"/>
  <c r="W27" i="29"/>
  <c r="X28" i="5"/>
  <c r="X46" i="5"/>
  <c r="Y46" i="5" s="1"/>
  <c r="M31" i="5"/>
  <c r="X31" i="5"/>
  <c r="O31" i="5"/>
  <c r="W24" i="5"/>
  <c r="S24" i="5"/>
  <c r="V24" i="5" s="1"/>
  <c r="N7" i="30" l="1"/>
  <c r="O7" i="30" s="1"/>
  <c r="P7" i="30"/>
  <c r="U33" i="29"/>
  <c r="V32" i="29"/>
  <c r="U32" i="29" s="1"/>
  <c r="X42" i="5"/>
  <c r="V41" i="5"/>
  <c r="U41" i="5" s="1"/>
  <c r="X32" i="30"/>
  <c r="Y32" i="30" s="1"/>
  <c r="N22" i="30"/>
  <c r="Y22" i="30"/>
  <c r="U22" i="30"/>
  <c r="V20" i="30"/>
  <c r="U20" i="30" s="1"/>
  <c r="Y25" i="5"/>
  <c r="Y42" i="5"/>
  <c r="Y28" i="5"/>
  <c r="U23" i="30"/>
  <c r="Y23" i="30"/>
  <c r="W22" i="29"/>
  <c r="W20" i="29" s="1"/>
  <c r="X33" i="29"/>
  <c r="X32" i="29" s="1"/>
  <c r="Y32" i="29" s="1"/>
  <c r="O22" i="29"/>
  <c r="N22" i="29" s="1"/>
  <c r="K32" i="29"/>
  <c r="J32" i="29" s="1"/>
  <c r="K22" i="29"/>
  <c r="J22" i="29" s="1"/>
  <c r="M23" i="29"/>
  <c r="L20" i="29"/>
  <c r="V23" i="29"/>
  <c r="V22" i="29" s="1"/>
  <c r="X27" i="29"/>
  <c r="Y27" i="29" s="1"/>
  <c r="P20" i="29"/>
  <c r="T20" i="29"/>
  <c r="U27" i="29"/>
  <c r="X23" i="29"/>
  <c r="Y31" i="5"/>
  <c r="M24" i="5"/>
  <c r="O24" i="5"/>
  <c r="O8" i="28"/>
  <c r="N8" i="28"/>
  <c r="M8" i="28"/>
  <c r="L8" i="28"/>
  <c r="K8" i="28"/>
  <c r="J8" i="28"/>
  <c r="O37" i="6"/>
  <c r="K37" i="6"/>
  <c r="K32" i="6" s="1"/>
  <c r="F37" i="6"/>
  <c r="E37" i="6"/>
  <c r="J33" i="6"/>
  <c r="F33" i="6"/>
  <c r="F32" i="6" s="1"/>
  <c r="E33" i="6"/>
  <c r="O27" i="6"/>
  <c r="K27" i="6"/>
  <c r="F27" i="6"/>
  <c r="E27" i="6"/>
  <c r="N23" i="6"/>
  <c r="O23" i="6"/>
  <c r="K23" i="6"/>
  <c r="F23" i="6"/>
  <c r="F22" i="6" s="1"/>
  <c r="E23" i="6"/>
  <c r="W50" i="5"/>
  <c r="V50" i="5"/>
  <c r="O50" i="5"/>
  <c r="P50" i="5"/>
  <c r="L50" i="5"/>
  <c r="W45" i="5"/>
  <c r="O45" i="5"/>
  <c r="P45" i="5"/>
  <c r="L45" i="5"/>
  <c r="T41" i="5"/>
  <c r="T40" i="5" s="1"/>
  <c r="L41" i="5"/>
  <c r="I41" i="5"/>
  <c r="I40" i="5" s="1"/>
  <c r="W35" i="5"/>
  <c r="V35" i="5"/>
  <c r="O35" i="5"/>
  <c r="P35" i="5"/>
  <c r="L35" i="5"/>
  <c r="W30" i="5"/>
  <c r="O30" i="5"/>
  <c r="P30" i="5"/>
  <c r="L30" i="5"/>
  <c r="W27" i="5"/>
  <c r="V27" i="5"/>
  <c r="K27" i="5"/>
  <c r="P27" i="5"/>
  <c r="L27" i="5"/>
  <c r="F27" i="5"/>
  <c r="F20" i="5" s="1"/>
  <c r="W23" i="5"/>
  <c r="T23" i="5"/>
  <c r="T22" i="5" s="1"/>
  <c r="P23" i="5"/>
  <c r="L23" i="5"/>
  <c r="I23" i="5"/>
  <c r="I22" i="5" s="1"/>
  <c r="N45" i="5" l="1"/>
  <c r="F20" i="6"/>
  <c r="E22" i="6"/>
  <c r="E32" i="6"/>
  <c r="I33" i="6"/>
  <c r="X20" i="30"/>
  <c r="Y20" i="30" s="1"/>
  <c r="V20" i="29"/>
  <c r="U20" i="29" s="1"/>
  <c r="K22" i="6"/>
  <c r="T37" i="6"/>
  <c r="O22" i="6"/>
  <c r="J23" i="6"/>
  <c r="I23" i="6" s="1"/>
  <c r="N37" i="6"/>
  <c r="N32" i="6" s="1"/>
  <c r="N27" i="6"/>
  <c r="M27" i="6" s="1"/>
  <c r="M23" i="6"/>
  <c r="J37" i="6"/>
  <c r="I37" i="6" s="1"/>
  <c r="J27" i="6"/>
  <c r="I27" i="6" s="1"/>
  <c r="O32" i="6"/>
  <c r="Y33" i="29"/>
  <c r="U23" i="29"/>
  <c r="M22" i="29"/>
  <c r="M20" i="29" s="1"/>
  <c r="X22" i="29"/>
  <c r="O20" i="29"/>
  <c r="N20" i="29" s="1"/>
  <c r="P7" i="29" s="1"/>
  <c r="K20" i="29"/>
  <c r="J20" i="29" s="1"/>
  <c r="U22" i="29"/>
  <c r="Y23" i="29"/>
  <c r="X24" i="5"/>
  <c r="Y24" i="5" s="1"/>
  <c r="V23" i="5"/>
  <c r="P40" i="5"/>
  <c r="W40" i="5"/>
  <c r="U35" i="5"/>
  <c r="V45" i="5"/>
  <c r="U45" i="5" s="1"/>
  <c r="U50" i="5"/>
  <c r="L40" i="5"/>
  <c r="K45" i="5"/>
  <c r="J45" i="5" s="1"/>
  <c r="M45" i="5"/>
  <c r="K50" i="5"/>
  <c r="J50" i="5" s="1"/>
  <c r="O27" i="5"/>
  <c r="N27" i="5" s="1"/>
  <c r="P22" i="5"/>
  <c r="X27" i="5"/>
  <c r="N30" i="5"/>
  <c r="T20" i="5"/>
  <c r="I20" i="5"/>
  <c r="W22" i="5"/>
  <c r="J27" i="5"/>
  <c r="X35" i="5"/>
  <c r="L22" i="5"/>
  <c r="U27" i="5"/>
  <c r="N35" i="5"/>
  <c r="X41" i="5"/>
  <c r="X50" i="5"/>
  <c r="V30" i="5"/>
  <c r="K41" i="5"/>
  <c r="O40" i="5"/>
  <c r="K35" i="5"/>
  <c r="J35" i="5" s="1"/>
  <c r="N50" i="5"/>
  <c r="M50" i="5"/>
  <c r="K30" i="5"/>
  <c r="J30" i="5" s="1"/>
  <c r="M27" i="5"/>
  <c r="M23" i="5"/>
  <c r="O23" i="5"/>
  <c r="K23" i="5"/>
  <c r="M41" i="5"/>
  <c r="J32" i="6" l="1"/>
  <c r="I32" i="6" s="1"/>
  <c r="R37" i="6"/>
  <c r="T32" i="6"/>
  <c r="M32" i="6"/>
  <c r="N7" i="29"/>
  <c r="O7" i="29" s="1"/>
  <c r="O22" i="5"/>
  <c r="N22" i="5" s="1"/>
  <c r="N23" i="5"/>
  <c r="M37" i="6"/>
  <c r="E20" i="6"/>
  <c r="K20" i="6"/>
  <c r="L33" i="6"/>
  <c r="V33" i="6" s="1"/>
  <c r="L37" i="6"/>
  <c r="V37" i="6" s="1"/>
  <c r="O20" i="6"/>
  <c r="L23" i="6"/>
  <c r="V23" i="6" s="1"/>
  <c r="L27" i="6"/>
  <c r="N22" i="6"/>
  <c r="M22" i="6" s="1"/>
  <c r="J22" i="6"/>
  <c r="X23" i="5"/>
  <c r="Y23" i="5" s="1"/>
  <c r="Y22" i="29"/>
  <c r="X20" i="29"/>
  <c r="Y20" i="29" s="1"/>
  <c r="U30" i="5"/>
  <c r="V22" i="5"/>
  <c r="U22" i="5" s="1"/>
  <c r="W20" i="5"/>
  <c r="L20" i="5"/>
  <c r="N40" i="5"/>
  <c r="P20" i="5"/>
  <c r="X30" i="5"/>
  <c r="Y27" i="5"/>
  <c r="Y50" i="5"/>
  <c r="V40" i="5"/>
  <c r="U40" i="5" s="1"/>
  <c r="M35" i="5"/>
  <c r="Y35" i="5" s="1"/>
  <c r="K40" i="5"/>
  <c r="J40" i="5" s="1"/>
  <c r="J41" i="5"/>
  <c r="M30" i="5"/>
  <c r="U23" i="5"/>
  <c r="J23" i="5"/>
  <c r="K22" i="5"/>
  <c r="Y41" i="5"/>
  <c r="M40" i="5"/>
  <c r="R32" i="6" l="1"/>
  <c r="T20" i="6"/>
  <c r="R20" i="6" s="1"/>
  <c r="N20" i="6"/>
  <c r="M20" i="6" s="1"/>
  <c r="O7" i="6" s="1"/>
  <c r="L32" i="6"/>
  <c r="V32" i="6" s="1"/>
  <c r="L22" i="6"/>
  <c r="V22" i="6" s="1"/>
  <c r="V27" i="6"/>
  <c r="J20" i="6"/>
  <c r="I20" i="6" s="1"/>
  <c r="I22" i="6"/>
  <c r="X22" i="5"/>
  <c r="X45" i="5"/>
  <c r="Y30" i="5"/>
  <c r="M22" i="5"/>
  <c r="V20" i="5"/>
  <c r="U20" i="5" s="1"/>
  <c r="O20" i="5"/>
  <c r="N20" i="5" s="1"/>
  <c r="J22" i="5"/>
  <c r="K20" i="5"/>
  <c r="J20" i="5" s="1"/>
  <c r="P7" i="5" l="1"/>
  <c r="N7" i="5"/>
  <c r="O7" i="5" s="1"/>
  <c r="M7" i="6"/>
  <c r="N7" i="6" s="1"/>
  <c r="L20" i="6"/>
  <c r="V20" i="6" s="1"/>
  <c r="Y22" i="5"/>
  <c r="Y45" i="5"/>
  <c r="X40" i="5"/>
  <c r="M20" i="5"/>
  <c r="X20" i="5" l="1"/>
  <c r="Y20" i="5" s="1"/>
  <c r="Y40" i="5"/>
</calcChain>
</file>

<file path=xl/sharedStrings.xml><?xml version="1.0" encoding="utf-8"?>
<sst xmlns="http://schemas.openxmlformats.org/spreadsheetml/2006/main" count="802" uniqueCount="255">
  <si>
    <t>по приборам учета</t>
  </si>
  <si>
    <t>по нормативам</t>
  </si>
  <si>
    <t>Способ учета объема коммунальных услуг: по приборам учета, по нормативам
(выбрать из всплывающего списка)</t>
  </si>
  <si>
    <t xml:space="preserve">             (Фамилия,имя,отчетство  полностью)</t>
  </si>
  <si>
    <t>___________________________</t>
  </si>
  <si>
    <t>Наименование населенного пункта</t>
  </si>
  <si>
    <t xml:space="preserve">Численность населения, которому оказывается услуга, чел. </t>
  </si>
  <si>
    <t>По приборам учета</t>
  </si>
  <si>
    <t xml:space="preserve">По нормативам
</t>
  </si>
  <si>
    <t>Частные дома</t>
  </si>
  <si>
    <t>Многоквартирные дома ( в т.ч. двухквартирные)</t>
  </si>
  <si>
    <t>в том числе:</t>
  </si>
  <si>
    <t>Этажность</t>
  </si>
  <si>
    <t>Всего</t>
  </si>
  <si>
    <t>х</t>
  </si>
  <si>
    <t xml:space="preserve"> По нормативам 
</t>
  </si>
  <si>
    <t>(гр.7*гр.11(гр.12)/ 1000)</t>
  </si>
  <si>
    <t>Всего по жилым помещениям, в том числе:</t>
  </si>
  <si>
    <t>Всего по многоквартирным домам (жилые помещения, общедомовые нужды, земельные участки)</t>
  </si>
  <si>
    <t>Единицы измерения</t>
  </si>
  <si>
    <t>куб.м</t>
  </si>
  <si>
    <r>
      <t>м</t>
    </r>
    <r>
      <rPr>
        <vertAlign val="superscript"/>
        <sz val="12"/>
        <color theme="1"/>
        <rFont val="Times New Roman"/>
        <family val="1"/>
        <charset val="204"/>
      </rPr>
      <t xml:space="preserve">3 </t>
    </r>
    <r>
      <rPr>
        <sz val="12"/>
        <color theme="1"/>
        <rFont val="Times New Roman"/>
        <family val="1"/>
        <charset val="204"/>
      </rPr>
      <t>на 1 чел.</t>
    </r>
  </si>
  <si>
    <t>куб. м в месяц на 1 кв. м общей площади</t>
  </si>
  <si>
    <t>Всего по частным домам, в том числе:</t>
  </si>
  <si>
    <t>Всего по муниципальному образованию</t>
  </si>
  <si>
    <t>Примечание</t>
  </si>
  <si>
    <t>Всего по многоквартирным домам, в том числе:</t>
  </si>
  <si>
    <t>Отопление бань, расположенных на земельном участке - всего, в том числе:</t>
  </si>
  <si>
    <t>Всего по по жилым помещениям в частных домах</t>
  </si>
  <si>
    <t>МП</t>
  </si>
  <si>
    <t>Дома до 1999 года постройки включительно</t>
  </si>
  <si>
    <t xml:space="preserve">Дома после 1999 года постройки </t>
  </si>
  <si>
    <t xml:space="preserve">             (Фамилия,имя,отчетство)</t>
  </si>
  <si>
    <t>(наименование организации)</t>
  </si>
  <si>
    <t>______________</t>
  </si>
  <si>
    <t>(телефон)</t>
  </si>
  <si>
    <t>Выручка, тыс.руб.</t>
  </si>
  <si>
    <t>Период постройки дома (выбрать из всплывающего списка)</t>
  </si>
  <si>
    <t>Контактный телефон______________</t>
  </si>
  <si>
    <t>Электронная почта:_________________</t>
  </si>
  <si>
    <t>Приложение №1 к письму Департамента тарифного регулирования Томской области от______________ №_____________________</t>
  </si>
  <si>
    <t>Приложение № 4 к письму Департамента тарифного регулирования Томской области от_______________ №_________</t>
  </si>
  <si>
    <t>ДОБАВИТЬ СТРОКИ</t>
  </si>
  <si>
    <t>По приборам учета (общедомовым, индивидуальным)</t>
  </si>
  <si>
    <t>*Тариф по организации коммунального комплекса для населения указывается с НДС - для организаций на общей системе налогообложения, с учетом инвестиционной надбавки</t>
  </si>
  <si>
    <t>(наименование района)</t>
  </si>
  <si>
    <t>Руководитель ресурсоснабжающей организации_______________________________</t>
  </si>
  <si>
    <t>Таблица № 1</t>
  </si>
  <si>
    <t>Таблица № 4</t>
  </si>
  <si>
    <t>Всего по общедомовым нуждам (для жилых помещений, находящихся в непосредственном управлении) в том числе:</t>
  </si>
  <si>
    <t>Степень благоустройства жилых помещений  (наименование в соответствии с нормативным документом, утверждающим нормативы)</t>
  </si>
  <si>
    <t>Площадь помещений, входящих в состав общего имущества в многоквартирном доме, м2</t>
  </si>
  <si>
    <t xml:space="preserve">Сверка объемов коммунальной услуги за 2016 год </t>
  </si>
  <si>
    <t>(наименование сельского поселения, городского округа, города)</t>
  </si>
  <si>
    <t>(наименование организации, оказывающей коммунальную услугу населению)</t>
  </si>
  <si>
    <t>по</t>
  </si>
  <si>
    <t>Всего для бань, кормления скота, в том числе:</t>
  </si>
  <si>
    <t xml:space="preserve">куб. м в месяц </t>
  </si>
  <si>
    <t>(гр.11+гр.12)</t>
  </si>
  <si>
    <t>(гр.11*12)</t>
  </si>
  <si>
    <t>Всего для полива земельных участков, в том числе:</t>
  </si>
  <si>
    <t>куб. м в месяц на 1 кв. м земельного участка</t>
  </si>
  <si>
    <t>расчет за 3 месяца полива</t>
  </si>
  <si>
    <t>в среднем за 1 месяц полива
 (в расчет за декабрь не входит)</t>
  </si>
  <si>
    <t>Исполнитель</t>
  </si>
  <si>
    <t xml:space="preserve">Этажность </t>
  </si>
  <si>
    <t xml:space="preserve"> (гр.10+гр.11)</t>
  </si>
  <si>
    <t>(гр.5*гр.8)</t>
  </si>
  <si>
    <t>(гр.7*гр.10(гр.11)/1000)</t>
  </si>
  <si>
    <t>(гр.10*12 месяцев)</t>
  </si>
  <si>
    <t>*Тариф, действующий с 01.07.2017, 
руб./Гкал</t>
  </si>
  <si>
    <t>Прогноз при переходе на новые нормативы по приказу ДЖКХ от 30.11.2012 № 47</t>
  </si>
  <si>
    <t xml:space="preserve">**Норматив потребления услуг (согласно приказа Департамента ЖКХ от 30.11.2012 № 47), 
м3 </t>
  </si>
  <si>
    <t>Степень благоустройства жилых помещений согласно приказа Департамента ЖКХ от 30.11.2012 № 47
(выбрать из всплывающего списка)</t>
  </si>
  <si>
    <t>Тариф с 01.07.2017</t>
  </si>
  <si>
    <t xml:space="preserve">Для расчета услуг на общедомовые нужды (для жилых помещений, находящихся в непосредственном управлении) </t>
  </si>
  <si>
    <t xml:space="preserve">Объем потребления коммунальной услуги населением в декабре 2017г., м3
</t>
  </si>
  <si>
    <t>Объем услуг за декабрь 2017 года , Гкал</t>
  </si>
  <si>
    <t xml:space="preserve">Нормативы потребления коммунальных услуг по холодному водоснабжению, горячему водоснабжению и водоотведению в жилых помещениях на территории Томской области
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</si>
  <si>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куб. м в месяц на 1 человека</t>
  </si>
  <si>
    <t>ХВС</t>
  </si>
  <si>
    <t>ГВС</t>
  </si>
  <si>
    <t>Водоотведение</t>
  </si>
  <si>
    <t>1.</t>
  </si>
  <si>
    <t>1. Жилые помещения с холодным водоснабжением из уличной водоразборной колонки (колодца)</t>
  </si>
  <si>
    <t>2.</t>
  </si>
  <si>
    <t>2. Жилые помещения с централизованным водоснабжением без водоотведения и горячего водоснабжения, оборудованные раковинами, мойками кухонными</t>
  </si>
  <si>
    <t>3.</t>
  </si>
  <si>
    <t>3. Жилые помещения с централизованным водоснабжением и водоотведением без горячего водоснабжения</t>
  </si>
  <si>
    <t>4.</t>
  </si>
  <si>
    <t>4. Жилые помещения с централизованным водоснабжением и водоотведением без горячего водоснабжения, имеется ванна</t>
  </si>
  <si>
    <t>5.</t>
  </si>
  <si>
    <t>5. Жилые помещения с централизованным водоснабжением и без централизованного водоотведения и горячего водоснабжения</t>
  </si>
  <si>
    <t>6.</t>
  </si>
  <si>
    <t>6. Жилые помещения с централизованным водоснабжением и водоотведением без горячего водоснабжения и унитазов, оборудованные мойками кухонными</t>
  </si>
  <si>
    <t>7.</t>
  </si>
  <si>
    <t>7. Жилые помещения с централизованным водоснабжением, водоотведением и горячим водоснабжением</t>
  </si>
  <si>
    <t>8.</t>
  </si>
  <si>
    <t>8. Жилые помещения с централизованным водоснабжением, горячим водоснабжением и без централизованного водоотведения</t>
  </si>
  <si>
    <t>9.</t>
  </si>
  <si>
    <t>9. Жилые помещения с централизованным водоснабжением, горячим водоснабжением и без централизованного водоотведения и унитазов</t>
  </si>
  <si>
    <t>10.</t>
  </si>
  <si>
    <t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t>
  </si>
  <si>
    <t>11.</t>
  </si>
  <si>
    <t>11. Жилые помещения с централизованным водоснабжением, водоотведением и горячим водоснабжением, оборудованные сидячими ваннами, раковинами и душем</t>
  </si>
  <si>
    <t>12.</t>
  </si>
  <si>
    <t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t>
  </si>
  <si>
    <t>13.</t>
  </si>
  <si>
    <t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t>
  </si>
  <si>
    <t>14.</t>
  </si>
  <si>
    <t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t>
  </si>
  <si>
    <t>15.</t>
  </si>
  <si>
    <t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t>
  </si>
  <si>
    <t>16.</t>
  </si>
  <si>
    <t>16. Жилые помещения в общежитиях с водопроводом и с общими душевыми</t>
  </si>
  <si>
    <t>17.</t>
  </si>
  <si>
    <t>17. Жилые помещения в общежитиях с водопроводом и с общими кухнями и блоками душевых на этажах при жилых комнатах в каждой секции здания</t>
  </si>
  <si>
    <t>N</t>
  </si>
  <si>
    <t>Категория жилых помещений</t>
  </si>
  <si>
    <t>Норматив потребления коммунальной услуги</t>
  </si>
  <si>
    <t>холодного водоснабжения</t>
  </si>
  <si>
    <t>горячего водоснабжения</t>
  </si>
  <si>
    <t xml:space="preserve">Нормативы потребления коммунальной услуги по холодному водоснабжению при использовании земельного участка и надворных построек на территории Томской области 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</si>
  <si>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Направление использования коммунального ресурса</t>
  </si>
  <si>
    <t>Единица измерения</t>
  </si>
  <si>
    <t>Норматив потребления</t>
  </si>
  <si>
    <t>пп</t>
  </si>
  <si>
    <t>1.Полив земельного участка дождевальным способом (водопровод в доме)</t>
  </si>
  <si>
    <t>куб.м в месяц на 1 кв. м земельного участка</t>
  </si>
  <si>
    <t>2.Полив земельного участка ручным способом (уличная колонка)</t>
  </si>
  <si>
    <t>куб. метр в месяц на 1 голову</t>
  </si>
  <si>
    <t>куб. метр в месяц на 1 человека</t>
  </si>
  <si>
    <r>
      <t xml:space="preserve">Нормативы потребления коммунальной услуги по отоплению в жилых и нежилых помещениях на территории Томской области в отопительный период согласно приложению № 6 к приказу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области", </t>
    </r>
    <r>
      <rPr>
        <sz val="11"/>
        <color rgb="FFFF0000"/>
        <rFont val="Times New Roman"/>
        <family val="1"/>
        <charset val="204"/>
      </rPr>
      <t>пересчитанные на 1/12 для равномерной оплаты в течение года</t>
    </r>
    <r>
      <rPr>
        <sz val="11"/>
        <color theme="1"/>
        <rFont val="Times New Roman"/>
        <family val="1"/>
        <charset val="204"/>
      </rPr>
      <t xml:space="preserve">
</t>
    </r>
  </si>
  <si>
    <t xml:space="preserve">Нормативы пересчитаны на потребление по 1/12 в соответствии с приказом ДЖКХ от 29.12.2014 №55 "Об осуществлении потребителями оплаты коммунальной услуги по отоплению"
</t>
  </si>
  <si>
    <t>Климатические зоны</t>
  </si>
  <si>
    <t>I</t>
  </si>
  <si>
    <t>II</t>
  </si>
  <si>
    <t>III</t>
  </si>
  <si>
    <t>IV</t>
  </si>
  <si>
    <t>Муниципальные районы, городские округа Томской области</t>
  </si>
  <si>
    <t>Кожевниковский район, Шегарский район</t>
  </si>
  <si>
    <t>Томский район, Город Томск, ЗАТО Северск</t>
  </si>
  <si>
    <t>Первомайский район</t>
  </si>
  <si>
    <t>Чаинский район</t>
  </si>
  <si>
    <t>Бакчарский район</t>
  </si>
  <si>
    <t>Молчановский район, Кривошеинский район</t>
  </si>
  <si>
    <t>Асиновский район, Зырянский район, Тегульдетский район</t>
  </si>
  <si>
    <t>Колпашевский район</t>
  </si>
  <si>
    <t>Парабельский район, Город Кедровый</t>
  </si>
  <si>
    <t>Верхнекетский район</t>
  </si>
  <si>
    <t>Каргасокский район</t>
  </si>
  <si>
    <t>Александровский район, городской округ Стрежевой</t>
  </si>
  <si>
    <t>Норматив потребления коммунальной услуги по отоплению в жилых и нежилых помещениях в отопительный период</t>
  </si>
  <si>
    <t>(Гкал на 1 кв. м общей площади всех жилых и нежилых помещений в многоквартирном доме или жилого дома в месяц)</t>
  </si>
  <si>
    <t>Многоквартирные дома или жилые дома до 1999 года постройки включительно</t>
  </si>
  <si>
    <t>3-4</t>
  </si>
  <si>
    <t>5-9</t>
  </si>
  <si>
    <t>16 и более</t>
  </si>
  <si>
    <t>Многоквартирные дома или жилые дома после 1999 года постройки</t>
  </si>
  <si>
    <t>4-5</t>
  </si>
  <si>
    <t>6-7</t>
  </si>
  <si>
    <t>12 и более</t>
  </si>
  <si>
    <t>НОРМАТИВЫ</t>
  </si>
  <si>
    <r>
      <t xml:space="preserve">Нормативы потребления коммунальной услуги по отоплению при использовании земельного участка и надворных построек на территории Томской области согласно приложению № 9 к приказу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области", </t>
    </r>
    <r>
      <rPr>
        <sz val="13"/>
        <color rgb="FFFF0000"/>
        <rFont val="Times New Roman"/>
        <family val="1"/>
        <charset val="204"/>
      </rPr>
      <t>пересчитанные на 1/12 для равномерной оплаты в течение года</t>
    </r>
  </si>
  <si>
    <t>Список изменяющих документов</t>
  </si>
  <si>
    <t>Первомайский район, Чаинский район, Бакчарский район, Молчановский район, Кривошеинский район, Асиновский район, Зырянский район, Тегульдетский район</t>
  </si>
  <si>
    <t>Колпашевский район, Парабельский район, Город Кедровый, Верхнекетский район</t>
  </si>
  <si>
    <t>Норматив потребления в отопительный период (Гкал в месяц на 1 кв. м отапливаемых надворных построек, расположенных на земельном участке)</t>
  </si>
  <si>
    <t>Отопление на кв. метр бань, расположенных на земельном участке</t>
  </si>
  <si>
    <t>Примечание.</t>
  </si>
  <si>
    <t>=гр. R8</t>
  </si>
  <si>
    <t>= гр. G8</t>
  </si>
  <si>
    <t>=гр. 9</t>
  </si>
  <si>
    <t>(гр.19*гр.20)</t>
  </si>
  <si>
    <t xml:space="preserve">Численность населения, которому оказывается услуга, чел.,
площадь земельного участка, кв.м,
количество голов скота, голов
</t>
  </si>
  <si>
    <t>(гр.8*гр.9(гр.6))</t>
  </si>
  <si>
    <t>гр.24/гр.13*100-100</t>
  </si>
  <si>
    <t>(гр.22(гр.23)*гр.18)/1000</t>
  </si>
  <si>
    <t xml:space="preserve"> (гр.19+гр.20)</t>
  </si>
  <si>
    <t>(гр.5*гр.17)</t>
  </si>
  <si>
    <t>гр.11</t>
  </si>
  <si>
    <t>(гр.16*гр.19(гр.20)/1000)</t>
  </si>
  <si>
    <t>гр.21/гр.12*100-100</t>
  </si>
  <si>
    <t>Таблица № 2</t>
  </si>
  <si>
    <t>Таблица № 3</t>
  </si>
  <si>
    <r>
      <t>Нормативы потребления коммунальной услуги по отоплению в жилых и нежилых помещениях на территории Томской области в отопительный период согласно приложению № 6 к приказу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</t>
    </r>
    <r>
      <rPr>
        <sz val="11"/>
        <color theme="1"/>
        <rFont val="Times New Roman"/>
        <family val="1"/>
        <charset val="204"/>
      </rPr>
      <t xml:space="preserve">
</t>
    </r>
  </si>
  <si>
    <t>Приложение №2 к письму Департамента тарифного регулирования Томской области от______________ №_____________________</t>
  </si>
  <si>
    <t>Приложение №3 к письму Департамента тарифного регулирования Томской области от______________ №_____________________</t>
  </si>
  <si>
    <t>*Тариф, действующий с 01.07.2017, руб./м3</t>
  </si>
  <si>
    <t xml:space="preserve">Норматив потребления услуг, действующий в декабре 2017 года, 
</t>
  </si>
  <si>
    <t>1.Многоквартирные дома с централизованным холодным и горячим водоснабжением, водоотведением</t>
  </si>
  <si>
    <t xml:space="preserve">Нормативы потребления коммунальных услуг по холодному и горячему водоснабжению на общедомовые нужды на территории Томской области согласно приложению №2 приказа Департамента ЖКХ и государственного жилищного надзора Томской области от 31.05.2017 № 20 "Об утверждении нормативов потребления коммунальных ресурсов в целях содержания общего имущества в многоквартирном доме на территории Томской области"
</t>
  </si>
  <si>
    <t>2. Многоквартирные дома с централизованным холодным водоснабжением, водонагревателями, водоотведением</t>
  </si>
  <si>
    <t>3.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</si>
  <si>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4. Многоквартирные дома с централизованным холодным водоснабжением без централизованного водоотведения</t>
  </si>
  <si>
    <t>от 1 до 5</t>
  </si>
  <si>
    <t>от 6 до 9</t>
  </si>
  <si>
    <t>от 10 до 16</t>
  </si>
  <si>
    <t>более 16</t>
  </si>
  <si>
    <t>x</t>
  </si>
  <si>
    <t>1а.Многоквартирные дома с централизованным холодным и горячим водоснабжением, водоотведением</t>
  </si>
  <si>
    <t>1б.Многоквартирные дома с централизованным холодным и горячим водоснабжением, водоотведением</t>
  </si>
  <si>
    <t>1в.Многоквартирные дома с централизованным холодным и горячим водоснабжением, водоотведением</t>
  </si>
  <si>
    <t>2а. Многоквартирные дома с централизованным холодным водоснабжением, водонагревателями, водоотведением</t>
  </si>
  <si>
    <t>3а.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</si>
  <si>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3б.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</si>
  <si>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водоотведение</t>
  </si>
  <si>
    <t>Всего по многоквартирным домам (жилые помещения, общедомовые нужды)</t>
  </si>
  <si>
    <t>2017 год(факт)</t>
  </si>
  <si>
    <t>Декабрь 2017 года (факт)</t>
  </si>
  <si>
    <t>Объем услуг за 2017 год - всего ( факт)</t>
  </si>
  <si>
    <t>Декабрь 2018 года (прогноз)</t>
  </si>
  <si>
    <t xml:space="preserve">Сверка объемов коммунальной услуги за 2017 год </t>
  </si>
  <si>
    <t>Объем коммунальной услуги за 2017 год, представленный организацией в Департамент тарифного регулирования Томской области для формирования тарифа на 2019 год</t>
  </si>
  <si>
    <t>Тариф с 01.07.2018</t>
  </si>
  <si>
    <t>*Тариф, действующий с 01.07.2018, руб./м3</t>
  </si>
  <si>
    <t xml:space="preserve">Объем потребления коммунальной услуги населением в декабре 2018г., м3
</t>
  </si>
  <si>
    <t>Рост платы граждан за потребление коммунальной услуги декабрь 2018 к декабрю 2017, %</t>
  </si>
  <si>
    <t xml:space="preserve">Норматив потребления услуг по приказу Департамента ЖКХ от 30.11.2012 № 47
</t>
  </si>
  <si>
    <t>Выручка за декабрь 2018 при переходе на нормативы по приказу Департамента ЖКХ от 30.11.2012 № 47 (прогноз), тыс.руб.</t>
  </si>
  <si>
    <t>Выручка за декабрь 2017, тыс.руб.</t>
  </si>
  <si>
    <t xml:space="preserve">Численность населения, которому оказывается услуга, чел.,
</t>
  </si>
  <si>
    <t xml:space="preserve">Численность населения, которому оказывается услуга, чел.,
</t>
  </si>
  <si>
    <t>Разница с данными, представленными в таблице
 (стр.6 гр.M-стр.20 гр.M)</t>
  </si>
  <si>
    <t>Разница с данными, представленными в таблице
 (стр.6гр.N-стр.20гр.N)</t>
  </si>
  <si>
    <t>2017 год (факт)</t>
  </si>
  <si>
    <t>Объем услуг всего за 2017 год - всего (факт)</t>
  </si>
  <si>
    <t>Площадь помещений, по которым оказывается услуга на 31.12.2018, кв.м</t>
  </si>
  <si>
    <t>Норматив потребления услуг в месяц по 1/12, действующий в декабре 2017 года, 
Гкал/кв.м</t>
  </si>
  <si>
    <t>*Тариф, действующий с 01.07.2018, 
руб./Гкал</t>
  </si>
  <si>
    <t>Объем услуг за декабрь 2018 года , Гкал</t>
  </si>
  <si>
    <t>Расчет объемов и стоимости услуг по холодному водоснабжению, оказанных населению в 2017 году, прогноз на 2018 год</t>
  </si>
  <si>
    <t>Расчет объемов и стоимости услуг по водоотведению, оказанных населению в 2017 году, прогноз на 2018 год</t>
  </si>
  <si>
    <t>Расчет объемов и стоимости услуг по горячему водоснабжению, оказанных населению в 2017 году, прогноз на 2018 год</t>
  </si>
  <si>
    <t>Расчет объемов и стоимости услуг по отоплению, оказанных населению в 2017 году, прогноз на 2018 год</t>
  </si>
  <si>
    <t>Водоснабжение и приготовление пищи для сельскохозяйственных животных</t>
  </si>
  <si>
    <t>Баня при наличии водопровода</t>
  </si>
  <si>
    <t>Баня при водоснабжении из уличной колонки</t>
  </si>
  <si>
    <t>1. Лошадь</t>
  </si>
  <si>
    <t>2. Жеребенок</t>
  </si>
  <si>
    <t>3. Свинья (взрослое поголовье и молодняк)</t>
  </si>
  <si>
    <t>4. Поросенок</t>
  </si>
  <si>
    <t>5. Овца (взрослое поголовье)</t>
  </si>
  <si>
    <t>6. Ягненок</t>
  </si>
  <si>
    <t>7. Коза взрослая</t>
  </si>
  <si>
    <t>8. Коза (молодняк)</t>
  </si>
  <si>
    <t>9. Крупнорогатый скот (взрослое поголовье)</t>
  </si>
  <si>
    <t>10. Крупнорогатый скот (теленок в возрасте до 6 месяцев)</t>
  </si>
  <si>
    <t>11. Крупнорогатый скот (молодняк в возрасте до 12 мес.)</t>
  </si>
  <si>
    <t>12. Крупнорогатый скот (молодняк в возрасте до 18 мес.)</t>
  </si>
  <si>
    <t>13. Курица, индейка</t>
  </si>
  <si>
    <t>14. Утка, гусь</t>
  </si>
  <si>
    <t>1. Нормативы потребления коммунальной услуги по холодному водоснабжению при использовании земельного участка и надворных построек для полива земельного участка применяются с 10 мая по 22 августа соответствующего календарного года.</t>
  </si>
  <si>
    <t>2. Исполнителям коммунальных услуг при изменении погодных условий производить перерасчет начислений за полив приусадебных участков с учетом снижения норм водопотребления при дождевых осадках на основании данных, предоставленных органом гидрометеорологической службы, о количестве выпавших осадков за расчетный месяц (учитывая процент отклонения выпавших осадков от нормы).</t>
  </si>
  <si>
    <t>(Фамилия,имя,отчетство  полностью)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</si>
</sst>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0.0"/>
    <numFmt numFmtId="165" formatCode="0.0000"/>
    <numFmt numFmtId="166" formatCode="0.000"/>
    <numFmt numFmtId="167" formatCode="0.00000"/>
    <numFmt numFmtId="168" formatCode="_-* #,##0_-;\-* #,##0_-;_-* &quot;-&quot;_-;_-@_-"/>
    <numFmt numFmtId="169" formatCode="_-* #,##0.00_-;\-* #,##0.00_-;_-* &quot;-&quot;??_-;_-@_-"/>
    <numFmt numFmtId="170" formatCode="&quot;$&quot;#,##0_);[Red]\(&quot;$&quot;#,##0\)"/>
    <numFmt numFmtId="171" formatCode="_-&quot;Ј&quot;* #,##0.00_-;\-&quot;Ј&quot;* #,##0.00_-;_-&quot;Ј&quot;* &quot;-&quot;??_-;_-@_-"/>
    <numFmt numFmtId="172" formatCode="General_)"/>
    <numFmt numFmtId="173" formatCode="_-* #,##0_р_._-;\-* #,##0_р_._-;_-* &quot;-&quot;_р_._-;_-@_-"/>
    <numFmt numFmtId="174" formatCode="_-* #,##0.00_р_._-;\-* #,##0.00_р_._-;_-* &quot;-&quot;??_р_._-;_-@_-"/>
  </numFmts>
  <fonts count="9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u/>
      <sz val="11"/>
      <color theme="4" tint="-0.249977111117893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6"/>
      <color theme="3" tint="-0.249977111117893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u/>
      <sz val="14"/>
      <color theme="3" tint="-0.249977111117893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b/>
      <u/>
      <sz val="20"/>
      <color theme="3" tint="-0.249977111117893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8"/>
      <color rgb="FFFF0000"/>
      <name val="Times New Roman"/>
      <family val="1"/>
      <charset val="204"/>
    </font>
    <font>
      <b/>
      <sz val="18"/>
      <color rgb="FFFF0000"/>
      <name val="Calibri"/>
      <family val="2"/>
      <charset val="204"/>
      <scheme val="minor"/>
    </font>
    <font>
      <b/>
      <sz val="13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6"/>
      <color rgb="FFFF0000"/>
      <name val="Calibri"/>
      <family val="2"/>
      <charset val="204"/>
      <scheme val="minor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medium">
        <color indexed="64"/>
      </bottom>
      <diagonal/>
    </border>
  </borders>
  <cellStyleXfs count="64">
    <xf numFmtId="0" fontId="0" fillId="0" borderId="0"/>
    <xf numFmtId="0" fontId="12" fillId="0" borderId="8" applyBorder="0">
      <alignment horizontal="center" vertical="center" wrapText="1"/>
    </xf>
    <xf numFmtId="0" fontId="4" fillId="0" borderId="0"/>
    <xf numFmtId="0" fontId="3" fillId="0" borderId="0"/>
    <xf numFmtId="0" fontId="2" fillId="0" borderId="0"/>
    <xf numFmtId="0" fontId="58" fillId="0" borderId="0" applyNumberFormat="0" applyFill="0" applyBorder="0" applyAlignment="0" applyProtection="0"/>
    <xf numFmtId="0" fontId="69" fillId="0" borderId="0"/>
    <xf numFmtId="0" fontId="70" fillId="0" borderId="0"/>
    <xf numFmtId="0" fontId="71" fillId="0" borderId="0"/>
    <xf numFmtId="0" fontId="72" fillId="0" borderId="0"/>
    <xf numFmtId="0" fontId="71" fillId="0" borderId="0"/>
    <xf numFmtId="0" fontId="72" fillId="0" borderId="0"/>
    <xf numFmtId="0" fontId="71" fillId="0" borderId="0"/>
    <xf numFmtId="0" fontId="72" fillId="0" borderId="0"/>
    <xf numFmtId="168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170" fontId="73" fillId="0" borderId="0" applyFont="0" applyFill="0" applyBorder="0" applyAlignment="0" applyProtection="0"/>
    <xf numFmtId="171" fontId="69" fillId="0" borderId="0" applyFont="0" applyFill="0" applyBorder="0" applyAlignment="0" applyProtection="0"/>
    <xf numFmtId="0" fontId="69" fillId="0" borderId="0"/>
    <xf numFmtId="0" fontId="70" fillId="0" borderId="0"/>
    <xf numFmtId="0" fontId="70" fillId="0" borderId="0"/>
    <xf numFmtId="0" fontId="74" fillId="0" borderId="0" applyNumberFormat="0" applyFill="0" applyBorder="0" applyAlignment="0" applyProtection="0"/>
    <xf numFmtId="0" fontId="75" fillId="0" borderId="0"/>
    <xf numFmtId="0" fontId="76" fillId="0" borderId="0"/>
    <xf numFmtId="0" fontId="71" fillId="0" borderId="0"/>
    <xf numFmtId="0" fontId="77" fillId="0" borderId="0" applyNumberFormat="0">
      <alignment horizontal="left"/>
    </xf>
    <xf numFmtId="172" fontId="78" fillId="0" borderId="25">
      <protection locked="0"/>
    </xf>
    <xf numFmtId="0" fontId="79" fillId="0" borderId="0" applyBorder="0">
      <alignment horizontal="center" vertical="center" wrapText="1"/>
    </xf>
    <xf numFmtId="172" fontId="80" fillId="13" borderId="25"/>
    <xf numFmtId="4" fontId="81" fillId="11" borderId="5" applyBorder="0">
      <alignment horizontal="right"/>
    </xf>
    <xf numFmtId="0" fontId="82" fillId="12" borderId="0" applyFill="0">
      <alignment wrapText="1"/>
    </xf>
    <xf numFmtId="0" fontId="83" fillId="0" borderId="0">
      <alignment horizontal="center" vertical="top" wrapText="1"/>
    </xf>
    <xf numFmtId="0" fontId="84" fillId="0" borderId="0">
      <alignment horizontal="centerContinuous" vertical="center" wrapText="1"/>
    </xf>
    <xf numFmtId="49" fontId="81" fillId="0" borderId="0" applyBorder="0">
      <alignment vertical="top"/>
    </xf>
    <xf numFmtId="49" fontId="81" fillId="0" borderId="0" applyBorder="0">
      <alignment vertical="top"/>
    </xf>
    <xf numFmtId="0" fontId="67" fillId="0" borderId="0"/>
    <xf numFmtId="0" fontId="85" fillId="0" borderId="0"/>
    <xf numFmtId="0" fontId="67" fillId="0" borderId="0"/>
    <xf numFmtId="0" fontId="86" fillId="0" borderId="0"/>
    <xf numFmtId="164" fontId="87" fillId="11" borderId="14" applyNumberFormat="0" applyBorder="0" applyAlignment="0">
      <alignment vertical="center"/>
      <protection locked="0"/>
    </xf>
    <xf numFmtId="9" fontId="67" fillId="0" borderId="0" applyFont="0" applyFill="0" applyBorder="0" applyAlignment="0" applyProtection="0"/>
    <xf numFmtId="0" fontId="71" fillId="0" borderId="0"/>
    <xf numFmtId="49" fontId="82" fillId="0" borderId="0">
      <alignment horizontal="center"/>
    </xf>
    <xf numFmtId="173" fontId="88" fillId="0" borderId="0" applyFont="0" applyFill="0" applyBorder="0" applyAlignment="0" applyProtection="0"/>
    <xf numFmtId="174" fontId="88" fillId="0" borderId="0" applyFont="0" applyFill="0" applyBorder="0" applyAlignment="0" applyProtection="0"/>
    <xf numFmtId="4" fontId="81" fillId="12" borderId="0" applyBorder="0">
      <alignment horizontal="right"/>
    </xf>
    <xf numFmtId="4" fontId="81" fillId="14" borderId="24" applyBorder="0">
      <alignment horizontal="right"/>
    </xf>
    <xf numFmtId="4" fontId="81" fillId="12" borderId="5" applyFont="0" applyBorder="0">
      <alignment horizontal="right"/>
    </xf>
    <xf numFmtId="0" fontId="89" fillId="0" borderId="0"/>
    <xf numFmtId="0" fontId="89" fillId="0" borderId="0"/>
    <xf numFmtId="0" fontId="89" fillId="0" borderId="0"/>
    <xf numFmtId="0" fontId="68" fillId="0" borderId="0"/>
    <xf numFmtId="0" fontId="78" fillId="0" borderId="0"/>
    <xf numFmtId="0" fontId="78" fillId="0" borderId="0"/>
    <xf numFmtId="0" fontId="68" fillId="0" borderId="0"/>
    <xf numFmtId="0" fontId="78" fillId="0" borderId="0"/>
    <xf numFmtId="0" fontId="78" fillId="0" borderId="0"/>
    <xf numFmtId="0" fontId="1" fillId="0" borderId="0"/>
    <xf numFmtId="0" fontId="90" fillId="0" borderId="0"/>
    <xf numFmtId="0" fontId="1" fillId="0" borderId="0"/>
    <xf numFmtId="0" fontId="1" fillId="0" borderId="0"/>
    <xf numFmtId="0" fontId="1" fillId="0" borderId="0"/>
    <xf numFmtId="0" fontId="90" fillId="0" borderId="0"/>
    <xf numFmtId="0" fontId="69" fillId="0" borderId="0"/>
  </cellStyleXfs>
  <cellXfs count="452">
    <xf numFmtId="0" fontId="0" fillId="0" borderId="0" xfId="0"/>
    <xf numFmtId="0" fontId="8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Fill="1"/>
    <xf numFmtId="0" fontId="9" fillId="0" borderId="0" xfId="0" applyFont="1"/>
    <xf numFmtId="0" fontId="13" fillId="0" borderId="0" xfId="0" applyFont="1"/>
    <xf numFmtId="0" fontId="13" fillId="0" borderId="0" xfId="0" applyFont="1" applyAlignment="1">
      <alignment wrapText="1"/>
    </xf>
    <xf numFmtId="0" fontId="10" fillId="0" borderId="0" xfId="0" applyFont="1" applyAlignment="1">
      <alignment horizontal="center"/>
    </xf>
    <xf numFmtId="0" fontId="0" fillId="0" borderId="0" xfId="0" applyFill="1" applyBorder="1"/>
    <xf numFmtId="0" fontId="18" fillId="0" borderId="0" xfId="0" applyFont="1" applyFill="1" applyBorder="1"/>
    <xf numFmtId="0" fontId="11" fillId="0" borderId="0" xfId="0" applyFont="1" applyBorder="1" applyAlignment="1" applyProtection="1">
      <alignment vertical="center" wrapText="1"/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4" fillId="0" borderId="0" xfId="2" applyFill="1"/>
    <xf numFmtId="0" fontId="26" fillId="0" borderId="0" xfId="2" applyFont="1" applyFill="1"/>
    <xf numFmtId="0" fontId="0" fillId="0" borderId="0" xfId="0" applyFill="1"/>
    <xf numFmtId="0" fontId="17" fillId="4" borderId="5" xfId="0" applyFont="1" applyFill="1" applyBorder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0" fillId="0" borderId="0" xfId="0" applyBorder="1"/>
    <xf numFmtId="0" fontId="8" fillId="0" borderId="0" xfId="0" applyFont="1" applyFill="1" applyAlignment="1">
      <alignment vertical="top" wrapText="1"/>
    </xf>
    <xf numFmtId="0" fontId="14" fillId="0" borderId="0" xfId="0" applyFont="1"/>
    <xf numFmtId="0" fontId="7" fillId="0" borderId="0" xfId="0" applyFont="1"/>
    <xf numFmtId="0" fontId="5" fillId="0" borderId="0" xfId="0" applyFont="1" applyBorder="1" applyAlignment="1"/>
    <xf numFmtId="0" fontId="23" fillId="0" borderId="0" xfId="0" applyFont="1" applyAlignment="1">
      <alignment horizontal="left" vertical="center"/>
    </xf>
    <xf numFmtId="0" fontId="26" fillId="0" borderId="0" xfId="0" applyFont="1"/>
    <xf numFmtId="0" fontId="31" fillId="0" borderId="5" xfId="0" applyFont="1" applyBorder="1" applyAlignment="1">
      <alignment wrapText="1"/>
    </xf>
    <xf numFmtId="2" fontId="15" fillId="0" borderId="5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164" fontId="32" fillId="0" borderId="0" xfId="0" applyNumberFormat="1" applyFont="1" applyBorder="1" applyAlignment="1">
      <alignment horizontal="center" vertical="center"/>
    </xf>
    <xf numFmtId="0" fontId="33" fillId="0" borderId="5" xfId="0" applyFont="1" applyBorder="1" applyAlignment="1">
      <alignment vertical="center"/>
    </xf>
    <xf numFmtId="0" fontId="26" fillId="0" borderId="0" xfId="0" applyFont="1" applyBorder="1"/>
    <xf numFmtId="0" fontId="28" fillId="0" borderId="5" xfId="2" applyFont="1" applyFill="1" applyBorder="1" applyAlignment="1">
      <alignment horizontal="center"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26" fillId="0" borderId="11" xfId="2" applyFont="1" applyFill="1" applyBorder="1"/>
    <xf numFmtId="0" fontId="30" fillId="0" borderId="0" xfId="0" applyFont="1" applyBorder="1" applyAlignment="1">
      <alignment vertical="center"/>
    </xf>
    <xf numFmtId="0" fontId="24" fillId="0" borderId="0" xfId="0" applyFont="1" applyBorder="1" applyAlignment="1">
      <alignment vertical="top" wrapText="1"/>
    </xf>
    <xf numFmtId="164" fontId="15" fillId="0" borderId="0" xfId="0" applyNumberFormat="1" applyFont="1" applyBorder="1" applyAlignment="1">
      <alignment horizontal="center" vertical="center"/>
    </xf>
    <xf numFmtId="0" fontId="23" fillId="0" borderId="5" xfId="2" applyFont="1" applyFill="1" applyBorder="1" applyAlignment="1">
      <alignment vertical="center" wrapText="1"/>
    </xf>
    <xf numFmtId="0" fontId="31" fillId="0" borderId="0" xfId="0" applyFont="1" applyFill="1" applyBorder="1" applyAlignment="1">
      <alignment wrapText="1"/>
    </xf>
    <xf numFmtId="2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8" fillId="4" borderId="5" xfId="0" applyFont="1" applyFill="1" applyBorder="1" applyAlignment="1">
      <alignment horizontal="center" vertical="center"/>
    </xf>
    <xf numFmtId="0" fontId="24" fillId="0" borderId="0" xfId="2" applyFont="1" applyFill="1" applyBorder="1" applyAlignment="1">
      <alignment vertical="center" wrapText="1"/>
    </xf>
    <xf numFmtId="0" fontId="26" fillId="0" borderId="0" xfId="2" applyFont="1" applyFill="1" applyBorder="1"/>
    <xf numFmtId="2" fontId="17" fillId="4" borderId="5" xfId="0" applyNumberFormat="1" applyFont="1" applyFill="1" applyBorder="1" applyAlignment="1">
      <alignment horizontal="right"/>
    </xf>
    <xf numFmtId="2" fontId="35" fillId="4" borderId="5" xfId="0" applyNumberFormat="1" applyFont="1" applyFill="1" applyBorder="1" applyAlignment="1">
      <alignment horizontal="right"/>
    </xf>
    <xf numFmtId="0" fontId="16" fillId="0" borderId="0" xfId="0" applyFont="1" applyBorder="1" applyAlignment="1">
      <alignment horizontal="left" vertical="center" wrapText="1"/>
    </xf>
    <xf numFmtId="2" fontId="17" fillId="4" borderId="5" xfId="0" applyNumberFormat="1" applyFont="1" applyFill="1" applyBorder="1" applyAlignment="1">
      <alignment horizontal="center"/>
    </xf>
    <xf numFmtId="0" fontId="28" fillId="0" borderId="5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0" fillId="0" borderId="0" xfId="0" applyFont="1" applyAlignment="1" applyProtection="1">
      <alignment vertical="top"/>
      <protection locked="0"/>
    </xf>
    <xf numFmtId="0" fontId="22" fillId="0" borderId="0" xfId="0" applyFont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center" vertical="top"/>
      <protection locked="0"/>
    </xf>
    <xf numFmtId="0" fontId="22" fillId="0" borderId="0" xfId="0" applyFont="1" applyBorder="1" applyAlignment="1" applyProtection="1">
      <alignment horizontal="left" vertical="top" wrapText="1"/>
      <protection locked="0"/>
    </xf>
    <xf numFmtId="0" fontId="28" fillId="6" borderId="2" xfId="2" applyFont="1" applyFill="1" applyBorder="1" applyAlignment="1">
      <alignment horizontal="center" vertical="center" wrapText="1"/>
    </xf>
    <xf numFmtId="0" fontId="22" fillId="2" borderId="5" xfId="2" applyFont="1" applyFill="1" applyBorder="1" applyAlignment="1" applyProtection="1">
      <alignment horizontal="right" wrapText="1"/>
      <protection locked="0"/>
    </xf>
    <xf numFmtId="2" fontId="28" fillId="4" borderId="5" xfId="2" applyNumberFormat="1" applyFont="1" applyFill="1" applyBorder="1" applyAlignment="1">
      <alignment horizontal="right" wrapText="1"/>
    </xf>
    <xf numFmtId="2" fontId="28" fillId="4" borderId="5" xfId="2" applyNumberFormat="1" applyFont="1" applyFill="1" applyBorder="1" applyAlignment="1">
      <alignment wrapText="1"/>
    </xf>
    <xf numFmtId="2" fontId="22" fillId="2" borderId="5" xfId="2" applyNumberFormat="1" applyFont="1" applyFill="1" applyBorder="1" applyAlignment="1" applyProtection="1">
      <alignment horizontal="right" wrapText="1"/>
      <protection locked="0"/>
    </xf>
    <xf numFmtId="0" fontId="22" fillId="2" borderId="5" xfId="2" applyFont="1" applyFill="1" applyBorder="1" applyAlignment="1" applyProtection="1">
      <alignment horizontal="center" wrapText="1"/>
      <protection locked="0"/>
    </xf>
    <xf numFmtId="2" fontId="28" fillId="5" borderId="5" xfId="2" applyNumberFormat="1" applyFont="1" applyFill="1" applyBorder="1" applyAlignment="1">
      <alignment horizontal="right" wrapText="1"/>
    </xf>
    <xf numFmtId="2" fontId="17" fillId="4" borderId="5" xfId="0" applyNumberFormat="1" applyFont="1" applyFill="1" applyBorder="1" applyAlignment="1"/>
    <xf numFmtId="2" fontId="28" fillId="5" borderId="5" xfId="2" applyNumberFormat="1" applyFont="1" applyFill="1" applyBorder="1" applyAlignment="1">
      <alignment wrapText="1"/>
    </xf>
    <xf numFmtId="166" fontId="22" fillId="2" borderId="5" xfId="2" applyNumberFormat="1" applyFont="1" applyFill="1" applyBorder="1" applyAlignment="1" applyProtection="1">
      <alignment horizontal="right" wrapText="1"/>
      <protection locked="0"/>
    </xf>
    <xf numFmtId="2" fontId="22" fillId="2" borderId="5" xfId="2" applyNumberFormat="1" applyFont="1" applyFill="1" applyBorder="1" applyAlignment="1" applyProtection="1">
      <alignment wrapText="1"/>
      <protection locked="0"/>
    </xf>
    <xf numFmtId="0" fontId="24" fillId="2" borderId="5" xfId="2" applyFont="1" applyFill="1" applyBorder="1" applyAlignment="1" applyProtection="1">
      <alignment horizontal="left" vertical="center" wrapText="1"/>
      <protection locked="0"/>
    </xf>
    <xf numFmtId="165" fontId="22" fillId="2" borderId="5" xfId="2" applyNumberFormat="1" applyFont="1" applyFill="1" applyBorder="1" applyAlignment="1" applyProtection="1">
      <alignment horizontal="right" wrapText="1"/>
      <protection locked="0"/>
    </xf>
    <xf numFmtId="0" fontId="28" fillId="2" borderId="5" xfId="2" applyFont="1" applyFill="1" applyBorder="1" applyAlignment="1" applyProtection="1">
      <alignment horizontal="center" vertical="center" wrapText="1"/>
      <protection locked="0"/>
    </xf>
    <xf numFmtId="1" fontId="22" fillId="2" borderId="5" xfId="2" applyNumberFormat="1" applyFont="1" applyFill="1" applyBorder="1" applyAlignment="1" applyProtection="1">
      <alignment horizontal="center" wrapText="1"/>
      <protection locked="0"/>
    </xf>
    <xf numFmtId="0" fontId="28" fillId="6" borderId="7" xfId="2" applyFont="1" applyFill="1" applyBorder="1" applyAlignment="1">
      <alignment horizontal="right" vertical="center" wrapText="1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10" fillId="0" borderId="0" xfId="0" applyFont="1" applyFill="1" applyProtection="1">
      <protection locked="0"/>
    </xf>
    <xf numFmtId="0" fontId="37" fillId="0" borderId="0" xfId="0" applyFont="1" applyFill="1" applyBorder="1" applyAlignment="1" applyProtection="1">
      <alignment horizontal="center"/>
      <protection locked="0"/>
    </xf>
    <xf numFmtId="0" fontId="37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2" applyFill="1" applyBorder="1" applyProtection="1"/>
    <xf numFmtId="0" fontId="4" fillId="0" borderId="0" xfId="2" applyFill="1" applyProtection="1"/>
    <xf numFmtId="0" fontId="9" fillId="0" borderId="0" xfId="2" applyFont="1" applyFill="1" applyAlignment="1" applyProtection="1">
      <alignment wrapText="1"/>
    </xf>
    <xf numFmtId="0" fontId="14" fillId="0" borderId="0" xfId="2" applyFont="1" applyFill="1" applyProtection="1"/>
    <xf numFmtId="0" fontId="7" fillId="0" borderId="0" xfId="2" applyFont="1" applyFill="1" applyBorder="1" applyProtection="1"/>
    <xf numFmtId="0" fontId="10" fillId="0" borderId="0" xfId="0" applyFont="1" applyBorder="1" applyAlignment="1" applyProtection="1">
      <alignment vertical="top"/>
    </xf>
    <xf numFmtId="0" fontId="13" fillId="0" borderId="0" xfId="0" applyFont="1" applyProtection="1"/>
    <xf numFmtId="0" fontId="13" fillId="0" borderId="0" xfId="0" applyFont="1" applyAlignment="1" applyProtection="1">
      <alignment wrapText="1"/>
    </xf>
    <xf numFmtId="0" fontId="6" fillId="0" borderId="5" xfId="2" applyFont="1" applyFill="1" applyBorder="1" applyAlignment="1" applyProtection="1">
      <alignment horizontal="center" vertical="center" wrapText="1"/>
    </xf>
    <xf numFmtId="0" fontId="24" fillId="0" borderId="1" xfId="2" applyFont="1" applyFill="1" applyBorder="1" applyAlignment="1" applyProtection="1">
      <alignment horizontal="center" wrapText="1"/>
    </xf>
    <xf numFmtId="0" fontId="24" fillId="0" borderId="1" xfId="2" applyFont="1" applyFill="1" applyBorder="1" applyAlignment="1" applyProtection="1">
      <alignment horizontal="center" vertical="center" wrapText="1"/>
    </xf>
    <xf numFmtId="49" fontId="15" fillId="0" borderId="4" xfId="2" applyNumberFormat="1" applyFont="1" applyFill="1" applyBorder="1" applyAlignment="1" applyProtection="1">
      <alignment horizontal="center" vertical="center" wrapText="1"/>
    </xf>
    <xf numFmtId="0" fontId="24" fillId="0" borderId="5" xfId="2" applyFont="1" applyFill="1" applyBorder="1" applyAlignment="1" applyProtection="1">
      <alignment horizontal="center" vertical="center" wrapText="1"/>
    </xf>
    <xf numFmtId="2" fontId="28" fillId="4" borderId="5" xfId="2" applyNumberFormat="1" applyFont="1" applyFill="1" applyBorder="1" applyAlignment="1" applyProtection="1">
      <alignment horizontal="right" wrapText="1"/>
    </xf>
    <xf numFmtId="2" fontId="28" fillId="4" borderId="5" xfId="2" applyNumberFormat="1" applyFont="1" applyFill="1" applyBorder="1" applyAlignment="1" applyProtection="1">
      <alignment wrapText="1"/>
    </xf>
    <xf numFmtId="0" fontId="28" fillId="4" borderId="5" xfId="2" applyFont="1" applyFill="1" applyBorder="1" applyAlignment="1" applyProtection="1">
      <alignment horizontal="center" wrapText="1"/>
    </xf>
    <xf numFmtId="0" fontId="28" fillId="5" borderId="5" xfId="2" applyFont="1" applyFill="1" applyBorder="1" applyAlignment="1" applyProtection="1">
      <alignment horizontal="center" wrapText="1"/>
    </xf>
    <xf numFmtId="2" fontId="28" fillId="5" borderId="5" xfId="2" applyNumberFormat="1" applyFont="1" applyFill="1" applyBorder="1" applyAlignment="1" applyProtection="1">
      <alignment horizontal="right" wrapText="1"/>
    </xf>
    <xf numFmtId="2" fontId="28" fillId="5" borderId="5" xfId="2" applyNumberFormat="1" applyFont="1" applyFill="1" applyBorder="1" applyAlignment="1" applyProtection="1">
      <alignment wrapText="1"/>
    </xf>
    <xf numFmtId="0" fontId="28" fillId="0" borderId="5" xfId="2" applyFont="1" applyFill="1" applyBorder="1" applyAlignment="1" applyProtection="1">
      <alignment horizontal="center" vertical="center" wrapText="1"/>
    </xf>
    <xf numFmtId="2" fontId="17" fillId="4" borderId="5" xfId="0" applyNumberFormat="1" applyFont="1" applyFill="1" applyBorder="1" applyAlignment="1" applyProtection="1">
      <alignment horizontal="center"/>
    </xf>
    <xf numFmtId="2" fontId="17" fillId="4" borderId="5" xfId="0" applyNumberFormat="1" applyFont="1" applyFill="1" applyBorder="1" applyAlignment="1" applyProtection="1"/>
    <xf numFmtId="2" fontId="35" fillId="4" borderId="5" xfId="0" applyNumberFormat="1" applyFont="1" applyFill="1" applyBorder="1" applyAlignment="1" applyProtection="1"/>
    <xf numFmtId="0" fontId="21" fillId="0" borderId="0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center"/>
    </xf>
    <xf numFmtId="2" fontId="9" fillId="0" borderId="0" xfId="0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 wrapText="1"/>
    </xf>
    <xf numFmtId="164" fontId="9" fillId="0" borderId="0" xfId="0" applyNumberFormat="1" applyFont="1" applyFill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 vertical="center" wrapText="1"/>
    </xf>
    <xf numFmtId="0" fontId="28" fillId="0" borderId="4" xfId="2" applyFont="1" applyFill="1" applyBorder="1" applyAlignment="1" applyProtection="1">
      <alignment horizontal="center" vertical="center" wrapText="1"/>
    </xf>
    <xf numFmtId="2" fontId="17" fillId="4" borderId="4" xfId="0" applyNumberFormat="1" applyFont="1" applyFill="1" applyBorder="1" applyAlignment="1" applyProtection="1">
      <alignment horizontal="center"/>
    </xf>
    <xf numFmtId="0" fontId="0" fillId="0" borderId="0" xfId="0" applyFill="1" applyProtection="1"/>
    <xf numFmtId="0" fontId="34" fillId="2" borderId="5" xfId="2" applyFont="1" applyFill="1" applyBorder="1" applyAlignment="1" applyProtection="1">
      <alignment vertical="center" wrapText="1"/>
      <protection locked="0"/>
    </xf>
    <xf numFmtId="0" fontId="8" fillId="0" borderId="0" xfId="0" applyFont="1" applyFill="1" applyAlignment="1">
      <alignment horizontal="right" vertical="top" wrapText="1"/>
    </xf>
    <xf numFmtId="0" fontId="39" fillId="0" borderId="0" xfId="2" applyFont="1" applyFill="1" applyProtection="1"/>
    <xf numFmtId="0" fontId="22" fillId="0" borderId="0" xfId="0" applyFont="1" applyBorder="1" applyAlignment="1" applyProtection="1">
      <alignment horizontal="left" wrapText="1"/>
      <protection locked="0"/>
    </xf>
    <xf numFmtId="0" fontId="11" fillId="0" borderId="0" xfId="0" applyFont="1" applyBorder="1" applyAlignment="1" applyProtection="1">
      <alignment horizontal="center" wrapText="1"/>
      <protection locked="0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29" fillId="3" borderId="5" xfId="0" applyFont="1" applyFill="1" applyBorder="1" applyAlignment="1" applyProtection="1">
      <alignment horizontal="center" vertical="center" wrapText="1"/>
    </xf>
    <xf numFmtId="0" fontId="23" fillId="0" borderId="2" xfId="2" applyFont="1" applyFill="1" applyBorder="1" applyAlignment="1" applyProtection="1">
      <alignment horizontal="center" vertical="center" wrapText="1"/>
    </xf>
    <xf numFmtId="0" fontId="9" fillId="0" borderId="0" xfId="2" applyFont="1" applyFill="1" applyAlignment="1" applyProtection="1">
      <alignment horizontal="center" wrapText="1"/>
    </xf>
    <xf numFmtId="0" fontId="22" fillId="0" borderId="0" xfId="0" applyFont="1" applyBorder="1" applyAlignment="1" applyProtection="1">
      <alignment horizontal="left" wrapText="1"/>
      <protection locked="0"/>
    </xf>
    <xf numFmtId="0" fontId="29" fillId="3" borderId="5" xfId="0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left" vertical="center" wrapText="1"/>
    </xf>
    <xf numFmtId="0" fontId="23" fillId="0" borderId="5" xfId="2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right" vertical="top" wrapText="1"/>
    </xf>
    <xf numFmtId="0" fontId="23" fillId="6" borderId="5" xfId="2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4" fillId="0" borderId="0" xfId="2" applyFill="1" applyBorder="1" applyAlignment="1" applyProtection="1"/>
    <xf numFmtId="0" fontId="47" fillId="0" borderId="0" xfId="2" applyFont="1" applyFill="1" applyBorder="1" applyAlignment="1" applyProtection="1"/>
    <xf numFmtId="0" fontId="39" fillId="2" borderId="5" xfId="2" applyFont="1" applyFill="1" applyBorder="1" applyProtection="1">
      <protection locked="0"/>
    </xf>
    <xf numFmtId="0" fontId="38" fillId="0" borderId="0" xfId="2" applyFont="1" applyFill="1" applyProtection="1"/>
    <xf numFmtId="0" fontId="29" fillId="3" borderId="2" xfId="0" applyFont="1" applyFill="1" applyBorder="1" applyAlignment="1" applyProtection="1">
      <alignment vertical="center" wrapText="1"/>
    </xf>
    <xf numFmtId="0" fontId="39" fillId="0" borderId="0" xfId="2" applyFont="1" applyFill="1" applyAlignment="1" applyProtection="1">
      <alignment vertical="top"/>
    </xf>
    <xf numFmtId="0" fontId="20" fillId="0" borderId="0" xfId="2" applyFont="1" applyFill="1" applyAlignment="1" applyProtection="1">
      <alignment horizontal="center" wrapText="1"/>
    </xf>
    <xf numFmtId="0" fontId="28" fillId="6" borderId="3" xfId="2" applyFont="1" applyFill="1" applyBorder="1" applyAlignment="1" applyProtection="1">
      <alignment horizontal="center" vertical="center" wrapText="1"/>
    </xf>
    <xf numFmtId="0" fontId="24" fillId="0" borderId="1" xfId="2" applyFont="1" applyFill="1" applyBorder="1" applyAlignment="1" applyProtection="1">
      <alignment horizontal="center" vertical="center" wrapText="1"/>
    </xf>
    <xf numFmtId="0" fontId="28" fillId="6" borderId="2" xfId="2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vertical="center" wrapText="1"/>
    </xf>
    <xf numFmtId="0" fontId="14" fillId="0" borderId="0" xfId="0" applyFont="1" applyFill="1"/>
    <xf numFmtId="0" fontId="7" fillId="0" borderId="0" xfId="0" applyFont="1" applyFill="1"/>
    <xf numFmtId="0" fontId="44" fillId="0" borderId="0" xfId="0" applyFont="1" applyFill="1" applyBorder="1" applyAlignment="1" applyProtection="1">
      <protection locked="0"/>
    </xf>
    <xf numFmtId="0" fontId="41" fillId="0" borderId="0" xfId="2" applyFont="1" applyFill="1" applyBorder="1" applyAlignment="1" applyProtection="1">
      <alignment horizontal="left" vertical="center" wrapText="1"/>
    </xf>
    <xf numFmtId="0" fontId="46" fillId="0" borderId="0" xfId="0" applyFont="1" applyBorder="1" applyAlignment="1">
      <alignment horizontal="center"/>
    </xf>
    <xf numFmtId="0" fontId="48" fillId="0" borderId="5" xfId="0" applyFont="1" applyBorder="1" applyAlignment="1">
      <alignment horizontal="center"/>
    </xf>
    <xf numFmtId="0" fontId="9" fillId="0" borderId="0" xfId="2" applyFont="1" applyFill="1" applyAlignment="1" applyProtection="1">
      <alignment horizontal="center" wrapText="1"/>
    </xf>
    <xf numFmtId="0" fontId="24" fillId="0" borderId="5" xfId="2" applyFont="1" applyFill="1" applyBorder="1" applyAlignment="1" applyProtection="1">
      <alignment horizontal="center" vertical="center" wrapText="1"/>
    </xf>
    <xf numFmtId="0" fontId="24" fillId="0" borderId="1" xfId="2" applyFont="1" applyFill="1" applyBorder="1" applyAlignment="1" applyProtection="1">
      <alignment horizontal="center" vertical="center" wrapText="1"/>
    </xf>
    <xf numFmtId="0" fontId="28" fillId="6" borderId="3" xfId="2" applyFont="1" applyFill="1" applyBorder="1" applyAlignment="1" applyProtection="1">
      <alignment horizontal="center" vertical="center" wrapText="1"/>
    </xf>
    <xf numFmtId="0" fontId="49" fillId="0" borderId="0" xfId="0" applyFont="1" applyBorder="1"/>
    <xf numFmtId="0" fontId="49" fillId="0" borderId="5" xfId="0" applyFont="1" applyBorder="1" applyAlignment="1">
      <alignment horizontal="center" vertical="center"/>
    </xf>
    <xf numFmtId="0" fontId="43" fillId="0" borderId="0" xfId="2" applyFont="1" applyFill="1" applyBorder="1" applyAlignment="1" applyProtection="1">
      <protection locked="0"/>
    </xf>
    <xf numFmtId="0" fontId="49" fillId="0" borderId="0" xfId="0" applyFont="1" applyBorder="1" applyAlignment="1">
      <alignment wrapText="1"/>
    </xf>
    <xf numFmtId="164" fontId="9" fillId="0" borderId="0" xfId="0" applyNumberFormat="1" applyFont="1" applyFill="1" applyBorder="1" applyAlignment="1" applyProtection="1">
      <alignment horizontal="center" vertical="center"/>
    </xf>
    <xf numFmtId="2" fontId="28" fillId="0" borderId="0" xfId="2" applyNumberFormat="1" applyFont="1" applyFill="1" applyBorder="1" applyAlignment="1" applyProtection="1">
      <alignment wrapText="1"/>
    </xf>
    <xf numFmtId="0" fontId="10" fillId="0" borderId="0" xfId="0" applyFont="1" applyBorder="1"/>
    <xf numFmtId="0" fontId="10" fillId="0" borderId="0" xfId="0" applyFont="1" applyFill="1" applyBorder="1" applyAlignment="1">
      <alignment horizontal="center" vertical="center" wrapText="1"/>
    </xf>
    <xf numFmtId="0" fontId="51" fillId="0" borderId="11" xfId="0" applyFont="1" applyFill="1" applyBorder="1" applyAlignment="1">
      <alignment vertical="center" wrapText="1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51" fillId="0" borderId="5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51" fillId="0" borderId="5" xfId="0" applyFont="1" applyBorder="1"/>
    <xf numFmtId="0" fontId="10" fillId="0" borderId="0" xfId="0" applyFont="1" applyBorder="1" applyAlignment="1">
      <alignment horizontal="center"/>
    </xf>
    <xf numFmtId="0" fontId="51" fillId="0" borderId="0" xfId="0" applyFont="1" applyBorder="1"/>
    <xf numFmtId="0" fontId="53" fillId="0" borderId="0" xfId="0" applyFont="1" applyAlignment="1">
      <alignment horizontal="center" vertical="center"/>
    </xf>
    <xf numFmtId="0" fontId="53" fillId="0" borderId="5" xfId="0" applyFont="1" applyBorder="1" applyAlignment="1">
      <alignment horizontal="center" vertical="center" wrapText="1"/>
    </xf>
    <xf numFmtId="0" fontId="53" fillId="0" borderId="5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51" fillId="0" borderId="0" xfId="0" applyFont="1"/>
    <xf numFmtId="0" fontId="53" fillId="0" borderId="17" xfId="0" applyFont="1" applyBorder="1" applyAlignment="1">
      <alignment horizontal="center" vertical="center" wrapText="1"/>
    </xf>
    <xf numFmtId="0" fontId="53" fillId="0" borderId="21" xfId="0" applyFont="1" applyBorder="1" applyAlignment="1">
      <alignment horizontal="center" vertical="center" wrapText="1"/>
    </xf>
    <xf numFmtId="0" fontId="53" fillId="0" borderId="22" xfId="0" applyFont="1" applyBorder="1" applyAlignment="1">
      <alignment horizontal="center" vertical="center" wrapText="1"/>
    </xf>
    <xf numFmtId="0" fontId="53" fillId="8" borderId="22" xfId="0" applyFont="1" applyFill="1" applyBorder="1" applyAlignment="1">
      <alignment vertical="center" wrapText="1"/>
    </xf>
    <xf numFmtId="0" fontId="53" fillId="0" borderId="22" xfId="0" applyFont="1" applyFill="1" applyBorder="1" applyAlignment="1">
      <alignment vertical="center" wrapText="1"/>
    </xf>
    <xf numFmtId="0" fontId="53" fillId="9" borderId="22" xfId="0" applyFont="1" applyFill="1" applyBorder="1" applyAlignment="1">
      <alignment vertical="center" wrapText="1"/>
    </xf>
    <xf numFmtId="0" fontId="53" fillId="10" borderId="22" xfId="0" applyFont="1" applyFill="1" applyBorder="1" applyAlignment="1">
      <alignment vertical="center" wrapText="1"/>
    </xf>
    <xf numFmtId="0" fontId="55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55" fillId="0" borderId="5" xfId="0" applyFont="1" applyBorder="1" applyAlignment="1">
      <alignment horizontal="center" vertical="center"/>
    </xf>
    <xf numFmtId="49" fontId="55" fillId="0" borderId="5" xfId="0" applyNumberFormat="1" applyFont="1" applyBorder="1" applyAlignment="1">
      <alignment horizontal="center" vertical="center"/>
    </xf>
    <xf numFmtId="0" fontId="5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0" fillId="0" borderId="11" xfId="0" applyFont="1" applyBorder="1" applyAlignment="1">
      <alignment vertical="top"/>
    </xf>
    <xf numFmtId="0" fontId="58" fillId="0" borderId="0" xfId="5" applyAlignment="1">
      <alignment horizontal="left" vertical="center"/>
    </xf>
    <xf numFmtId="0" fontId="16" fillId="0" borderId="23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center" vertical="center" wrapText="1"/>
    </xf>
    <xf numFmtId="165" fontId="16" fillId="0" borderId="2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0" fillId="0" borderId="0" xfId="0" applyFont="1" applyFill="1" applyBorder="1" applyAlignment="1" applyProtection="1">
      <alignment vertical="top"/>
    </xf>
    <xf numFmtId="0" fontId="35" fillId="0" borderId="0" xfId="2" applyFont="1" applyFill="1" applyAlignment="1" applyProtection="1">
      <alignment horizont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2" fontId="22" fillId="2" borderId="5" xfId="2" applyNumberFormat="1" applyFont="1" applyFill="1" applyBorder="1" applyAlignment="1" applyProtection="1">
      <alignment horizontal="left" vertical="center" wrapText="1"/>
      <protection locked="0"/>
    </xf>
    <xf numFmtId="164" fontId="17" fillId="4" borderId="5" xfId="0" applyNumberFormat="1" applyFont="1" applyFill="1" applyBorder="1" applyAlignment="1" applyProtection="1">
      <alignment horizontal="center"/>
    </xf>
    <xf numFmtId="1" fontId="17" fillId="4" borderId="5" xfId="0" applyNumberFormat="1" applyFont="1" applyFill="1" applyBorder="1" applyAlignment="1" applyProtection="1">
      <alignment horizontal="center"/>
    </xf>
    <xf numFmtId="164" fontId="17" fillId="4" borderId="5" xfId="0" applyNumberFormat="1" applyFont="1" applyFill="1" applyBorder="1" applyAlignment="1" applyProtection="1">
      <alignment horizontal="right"/>
    </xf>
    <xf numFmtId="164" fontId="35" fillId="4" borderId="5" xfId="0" applyNumberFormat="1" applyFont="1" applyFill="1" applyBorder="1" applyAlignment="1" applyProtection="1">
      <alignment horizontal="right"/>
    </xf>
    <xf numFmtId="0" fontId="5" fillId="10" borderId="1" xfId="2" applyFont="1" applyFill="1" applyBorder="1" applyAlignment="1" applyProtection="1">
      <alignment horizontal="center" vertical="center" wrapText="1"/>
    </xf>
    <xf numFmtId="2" fontId="17" fillId="4" borderId="5" xfId="0" applyNumberFormat="1" applyFont="1" applyFill="1" applyBorder="1" applyAlignment="1" applyProtection="1">
      <alignment horizontal="right"/>
    </xf>
    <xf numFmtId="166" fontId="17" fillId="4" borderId="5" xfId="0" applyNumberFormat="1" applyFont="1" applyFill="1" applyBorder="1" applyAlignment="1" applyProtection="1">
      <alignment horizontal="right"/>
    </xf>
    <xf numFmtId="0" fontId="23" fillId="0" borderId="2" xfId="2" applyFont="1" applyFill="1" applyBorder="1" applyAlignment="1" applyProtection="1">
      <alignment vertical="center" wrapText="1"/>
    </xf>
    <xf numFmtId="0" fontId="23" fillId="0" borderId="5" xfId="2" applyFont="1" applyFill="1" applyBorder="1" applyAlignment="1" applyProtection="1">
      <alignment vertical="center" wrapText="1"/>
    </xf>
    <xf numFmtId="2" fontId="28" fillId="4" borderId="4" xfId="2" applyNumberFormat="1" applyFont="1" applyFill="1" applyBorder="1" applyAlignment="1" applyProtection="1">
      <alignment wrapText="1"/>
    </xf>
    <xf numFmtId="49" fontId="24" fillId="0" borderId="4" xfId="2" applyNumberFormat="1" applyFont="1" applyFill="1" applyBorder="1" applyAlignment="1" applyProtection="1">
      <alignment horizontal="center" vertical="center" wrapText="1"/>
    </xf>
    <xf numFmtId="0" fontId="24" fillId="0" borderId="5" xfId="2" applyFont="1" applyFill="1" applyBorder="1" applyAlignment="1" applyProtection="1">
      <alignment horizontal="center" vertical="center" wrapText="1"/>
    </xf>
    <xf numFmtId="0" fontId="28" fillId="6" borderId="3" xfId="2" applyFont="1" applyFill="1" applyBorder="1" applyAlignment="1" applyProtection="1">
      <alignment horizontal="center" vertical="center" wrapText="1"/>
    </xf>
    <xf numFmtId="0" fontId="9" fillId="0" borderId="0" xfId="2" applyFont="1" applyFill="1" applyAlignment="1" applyProtection="1">
      <alignment horizontal="center" wrapText="1"/>
    </xf>
    <xf numFmtId="0" fontId="28" fillId="4" borderId="4" xfId="2" applyFont="1" applyFill="1" applyBorder="1" applyAlignment="1" applyProtection="1">
      <alignment horizontal="center" wrapText="1"/>
    </xf>
    <xf numFmtId="2" fontId="28" fillId="5" borderId="2" xfId="2" applyNumberFormat="1" applyFont="1" applyFill="1" applyBorder="1" applyAlignment="1" applyProtection="1">
      <alignment wrapText="1"/>
    </xf>
    <xf numFmtId="2" fontId="28" fillId="4" borderId="3" xfId="2" applyNumberFormat="1" applyFont="1" applyFill="1" applyBorder="1" applyAlignment="1" applyProtection="1">
      <alignment wrapText="1"/>
    </xf>
    <xf numFmtId="2" fontId="22" fillId="2" borderId="4" xfId="2" applyNumberFormat="1" applyFont="1" applyFill="1" applyBorder="1" applyAlignment="1" applyProtection="1">
      <alignment horizontal="left" vertical="center" wrapText="1"/>
      <protection locked="0"/>
    </xf>
    <xf numFmtId="2" fontId="17" fillId="4" borderId="4" xfId="0" applyNumberFormat="1" applyFont="1" applyFill="1" applyBorder="1" applyAlignment="1" applyProtection="1">
      <alignment horizontal="right"/>
    </xf>
    <xf numFmtId="1" fontId="17" fillId="4" borderId="4" xfId="0" applyNumberFormat="1" applyFont="1" applyFill="1" applyBorder="1" applyAlignment="1" applyProtection="1">
      <alignment horizontal="center"/>
    </xf>
    <xf numFmtId="2" fontId="28" fillId="0" borderId="7" xfId="2" applyNumberFormat="1" applyFont="1" applyFill="1" applyBorder="1" applyAlignment="1" applyProtection="1">
      <alignment wrapText="1"/>
    </xf>
    <xf numFmtId="2" fontId="28" fillId="0" borderId="3" xfId="2" applyNumberFormat="1" applyFont="1" applyFill="1" applyBorder="1" applyAlignment="1" applyProtection="1">
      <alignment wrapText="1"/>
    </xf>
    <xf numFmtId="0" fontId="28" fillId="4" borderId="3" xfId="2" applyFont="1" applyFill="1" applyBorder="1" applyAlignment="1" applyProtection="1">
      <alignment horizontal="center" wrapText="1"/>
    </xf>
    <xf numFmtId="0" fontId="28" fillId="6" borderId="13" xfId="2" applyFont="1" applyFill="1" applyBorder="1" applyAlignment="1" applyProtection="1">
      <alignment horizontal="center" vertical="center" wrapText="1"/>
    </xf>
    <xf numFmtId="2" fontId="28" fillId="0" borderId="3" xfId="2" applyNumberFormat="1" applyFont="1" applyFill="1" applyBorder="1" applyAlignment="1" applyProtection="1">
      <alignment horizontal="right" wrapText="1"/>
    </xf>
    <xf numFmtId="0" fontId="23" fillId="0" borderId="2" xfId="2" applyFont="1" applyFill="1" applyBorder="1" applyAlignment="1" applyProtection="1">
      <alignment horizontal="center" vertical="center" wrapText="1"/>
    </xf>
    <xf numFmtId="2" fontId="22" fillId="2" borderId="5" xfId="2" applyNumberFormat="1" applyFont="1" applyFill="1" applyBorder="1" applyAlignment="1" applyProtection="1">
      <alignment horizontal="left" wrapText="1"/>
      <protection locked="0"/>
    </xf>
    <xf numFmtId="2" fontId="61" fillId="2" borderId="5" xfId="0" applyNumberFormat="1" applyFont="1" applyFill="1" applyBorder="1" applyProtection="1">
      <protection locked="0"/>
    </xf>
    <xf numFmtId="2" fontId="39" fillId="2" borderId="5" xfId="2" applyNumberFormat="1" applyFont="1" applyFill="1" applyBorder="1" applyProtection="1">
      <protection locked="0"/>
    </xf>
    <xf numFmtId="2" fontId="35" fillId="4" borderId="5" xfId="0" applyNumberFormat="1" applyFont="1" applyFill="1" applyBorder="1" applyAlignment="1" applyProtection="1">
      <alignment horizontal="right"/>
    </xf>
    <xf numFmtId="2" fontId="28" fillId="6" borderId="3" xfId="2" applyNumberFormat="1" applyFont="1" applyFill="1" applyBorder="1" applyAlignment="1" applyProtection="1">
      <alignment horizontal="center" vertical="center" wrapText="1"/>
    </xf>
    <xf numFmtId="0" fontId="42" fillId="0" borderId="0" xfId="2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alignment vertical="top" wrapText="1"/>
    </xf>
    <xf numFmtId="0" fontId="24" fillId="0" borderId="5" xfId="2" applyFont="1" applyFill="1" applyBorder="1" applyAlignment="1" applyProtection="1">
      <alignment horizontal="center" vertical="center" wrapText="1"/>
    </xf>
    <xf numFmtId="0" fontId="24" fillId="0" borderId="7" xfId="2" applyFont="1" applyFill="1" applyBorder="1" applyAlignment="1" applyProtection="1">
      <alignment vertical="center" wrapText="1"/>
    </xf>
    <xf numFmtId="0" fontId="24" fillId="0" borderId="3" xfId="2" applyFont="1" applyFill="1" applyBorder="1" applyAlignment="1" applyProtection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6" borderId="2" xfId="2" applyFont="1" applyFill="1" applyBorder="1" applyAlignment="1">
      <alignment horizontal="center" vertical="center" wrapText="1"/>
    </xf>
    <xf numFmtId="0" fontId="64" fillId="0" borderId="0" xfId="2" applyFont="1" applyFill="1" applyBorder="1" applyAlignment="1" applyProtection="1"/>
    <xf numFmtId="2" fontId="28" fillId="5" borderId="5" xfId="2" applyNumberFormat="1" applyFont="1" applyFill="1" applyBorder="1" applyAlignment="1" applyProtection="1">
      <alignment horizontal="center" wrapText="1"/>
    </xf>
    <xf numFmtId="164" fontId="28" fillId="5" borderId="5" xfId="2" applyNumberFormat="1" applyFont="1" applyFill="1" applyBorder="1" applyAlignment="1" applyProtection="1">
      <alignment horizontal="right" wrapText="1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28" fillId="5" borderId="2" xfId="2" applyNumberFormat="1" applyFont="1" applyFill="1" applyBorder="1" applyAlignment="1">
      <alignment horizontal="right" wrapText="1"/>
    </xf>
    <xf numFmtId="2" fontId="17" fillId="4" borderId="4" xfId="0" applyNumberFormat="1" applyFont="1" applyFill="1" applyBorder="1" applyAlignment="1" applyProtection="1"/>
    <xf numFmtId="0" fontId="22" fillId="0" borderId="5" xfId="0" applyFont="1" applyBorder="1" applyAlignment="1">
      <alignment horizontal="center" vertical="center" wrapText="1"/>
    </xf>
    <xf numFmtId="0" fontId="44" fillId="0" borderId="5" xfId="2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/>
    </xf>
    <xf numFmtId="2" fontId="28" fillId="4" borderId="4" xfId="2" applyNumberFormat="1" applyFont="1" applyFill="1" applyBorder="1" applyAlignment="1">
      <alignment wrapText="1"/>
    </xf>
    <xf numFmtId="0" fontId="24" fillId="0" borderId="1" xfId="0" applyFont="1" applyBorder="1" applyAlignment="1">
      <alignment horizontal="center" wrapText="1"/>
    </xf>
    <xf numFmtId="0" fontId="15" fillId="0" borderId="4" xfId="0" applyFont="1" applyBorder="1" applyAlignment="1">
      <alignment horizontal="center" vertical="center" wrapText="1"/>
    </xf>
    <xf numFmtId="0" fontId="39" fillId="0" borderId="0" xfId="2" applyFont="1" applyFill="1" applyBorder="1" applyProtection="1"/>
    <xf numFmtId="0" fontId="66" fillId="0" borderId="0" xfId="2" applyFont="1" applyFill="1" applyBorder="1" applyProtection="1"/>
    <xf numFmtId="0" fontId="8" fillId="0" borderId="0" xfId="0" applyFont="1" applyFill="1" applyBorder="1" applyAlignment="1">
      <alignment horizontal="right" vertical="top" wrapText="1"/>
    </xf>
    <xf numFmtId="0" fontId="10" fillId="0" borderId="5" xfId="58" applyFont="1" applyBorder="1"/>
    <xf numFmtId="0" fontId="55" fillId="0" borderId="5" xfId="58" applyFont="1" applyBorder="1" applyAlignment="1">
      <alignment horizontal="center" vertical="center" wrapText="1"/>
    </xf>
    <xf numFmtId="0" fontId="8" fillId="0" borderId="5" xfId="58" applyFont="1" applyBorder="1" applyAlignment="1">
      <alignment horizontal="center" vertical="center" textRotation="90" wrapText="1"/>
    </xf>
    <xf numFmtId="0" fontId="55" fillId="0" borderId="5" xfId="58" applyFont="1" applyBorder="1" applyAlignment="1">
      <alignment horizontal="center" vertical="center"/>
    </xf>
    <xf numFmtId="49" fontId="55" fillId="0" borderId="5" xfId="58" applyNumberFormat="1" applyFont="1" applyBorder="1" applyAlignment="1">
      <alignment horizontal="center" vertical="center"/>
    </xf>
    <xf numFmtId="165" fontId="10" fillId="0" borderId="5" xfId="58" applyNumberFormat="1" applyFont="1" applyBorder="1"/>
    <xf numFmtId="0" fontId="24" fillId="0" borderId="5" xfId="2" applyFont="1" applyFill="1" applyBorder="1" applyAlignment="1" applyProtection="1">
      <alignment horizontal="center" vertical="center" wrapText="1"/>
    </xf>
    <xf numFmtId="0" fontId="28" fillId="0" borderId="2" xfId="2" applyFont="1" applyFill="1" applyBorder="1" applyAlignment="1">
      <alignment vertical="center" wrapText="1"/>
    </xf>
    <xf numFmtId="0" fontId="28" fillId="0" borderId="7" xfId="2" applyFont="1" applyFill="1" applyBorder="1" applyAlignment="1">
      <alignment vertical="center" wrapText="1"/>
    </xf>
    <xf numFmtId="0" fontId="28" fillId="0" borderId="3" xfId="2" applyFont="1" applyFill="1" applyBorder="1" applyAlignment="1">
      <alignment vertical="center" wrapText="1"/>
    </xf>
    <xf numFmtId="2" fontId="28" fillId="6" borderId="7" xfId="2" applyNumberFormat="1" applyFont="1" applyFill="1" applyBorder="1" applyAlignment="1">
      <alignment horizontal="right" vertical="center" wrapText="1"/>
    </xf>
    <xf numFmtId="2" fontId="0" fillId="0" borderId="0" xfId="0" applyNumberFormat="1" applyBorder="1"/>
    <xf numFmtId="2" fontId="28" fillId="6" borderId="2" xfId="2" applyNumberFormat="1" applyFont="1" applyFill="1" applyBorder="1" applyAlignment="1">
      <alignment horizontal="center" vertical="center" wrapText="1"/>
    </xf>
    <xf numFmtId="0" fontId="53" fillId="0" borderId="5" xfId="0" applyFont="1" applyBorder="1" applyAlignment="1">
      <alignment horizontal="center" vertical="center" wrapText="1"/>
    </xf>
    <xf numFmtId="0" fontId="23" fillId="0" borderId="2" xfId="2" applyFont="1" applyFill="1" applyBorder="1" applyAlignment="1" applyProtection="1">
      <alignment horizontal="center" vertical="center" wrapText="1"/>
    </xf>
    <xf numFmtId="0" fontId="24" fillId="0" borderId="5" xfId="2" applyFont="1" applyFill="1" applyBorder="1" applyAlignment="1" applyProtection="1">
      <alignment horizontal="center" vertical="center" wrapText="1"/>
    </xf>
    <xf numFmtId="0" fontId="28" fillId="0" borderId="7" xfId="2" applyFont="1" applyFill="1" applyBorder="1" applyAlignment="1" applyProtection="1">
      <alignment horizontal="center" vertical="center" wrapText="1"/>
    </xf>
    <xf numFmtId="0" fontId="28" fillId="0" borderId="3" xfId="2" applyFont="1" applyFill="1" applyBorder="1" applyAlignment="1" applyProtection="1">
      <alignment horizontal="center" vertical="center" wrapText="1"/>
    </xf>
    <xf numFmtId="0" fontId="24" fillId="0" borderId="5" xfId="2" applyFont="1" applyFill="1" applyBorder="1" applyAlignment="1" applyProtection="1">
      <alignment horizontal="center" vertical="center" wrapText="1"/>
    </xf>
    <xf numFmtId="166" fontId="53" fillId="0" borderId="5" xfId="0" applyNumberFormat="1" applyFont="1" applyBorder="1" applyAlignment="1">
      <alignment horizontal="center" vertical="center" wrapText="1"/>
    </xf>
    <xf numFmtId="1" fontId="28" fillId="4" borderId="5" xfId="2" applyNumberFormat="1" applyFont="1" applyFill="1" applyBorder="1" applyAlignment="1" applyProtection="1">
      <alignment horizontal="center" wrapText="1"/>
    </xf>
    <xf numFmtId="1" fontId="28" fillId="5" borderId="5" xfId="2" applyNumberFormat="1" applyFont="1" applyFill="1" applyBorder="1" applyAlignment="1" applyProtection="1">
      <alignment horizontal="center" wrapText="1"/>
    </xf>
    <xf numFmtId="1" fontId="28" fillId="4" borderId="5" xfId="2" applyNumberFormat="1" applyFont="1" applyFill="1" applyBorder="1" applyAlignment="1">
      <alignment horizontal="center" wrapText="1"/>
    </xf>
    <xf numFmtId="1" fontId="28" fillId="5" borderId="5" xfId="2" applyNumberFormat="1" applyFont="1" applyFill="1" applyBorder="1" applyAlignment="1">
      <alignment horizontal="center" wrapText="1"/>
    </xf>
    <xf numFmtId="167" fontId="28" fillId="4" borderId="5" xfId="2" applyNumberFormat="1" applyFont="1" applyFill="1" applyBorder="1" applyAlignment="1" applyProtection="1">
      <alignment wrapText="1"/>
    </xf>
    <xf numFmtId="10" fontId="93" fillId="0" borderId="0" xfId="0" applyNumberFormat="1" applyFont="1" applyFill="1"/>
    <xf numFmtId="0" fontId="19" fillId="0" borderId="0" xfId="0" applyFont="1" applyBorder="1" applyAlignment="1" applyProtection="1">
      <alignment horizontal="center" vertical="top" wrapText="1"/>
      <protection locked="0"/>
    </xf>
    <xf numFmtId="0" fontId="11" fillId="0" borderId="0" xfId="0" applyFont="1" applyBorder="1" applyAlignment="1" applyProtection="1">
      <alignment horizontal="center" wrapText="1"/>
      <protection locked="0"/>
    </xf>
    <xf numFmtId="0" fontId="24" fillId="0" borderId="1" xfId="2" applyFont="1" applyFill="1" applyBorder="1" applyAlignment="1" applyProtection="1">
      <alignment horizontal="center" vertical="center" wrapText="1"/>
    </xf>
    <xf numFmtId="166" fontId="53" fillId="0" borderId="22" xfId="0" applyNumberFormat="1" applyFont="1" applyBorder="1" applyAlignment="1">
      <alignment horizontal="center" vertical="center" wrapText="1"/>
    </xf>
    <xf numFmtId="0" fontId="94" fillId="8" borderId="22" xfId="0" applyFont="1" applyFill="1" applyBorder="1" applyAlignment="1">
      <alignment vertical="center" wrapText="1"/>
    </xf>
    <xf numFmtId="2" fontId="53" fillId="0" borderId="22" xfId="0" applyNumberFormat="1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10" borderId="20" xfId="0" applyFont="1" applyFill="1" applyBorder="1" applyAlignment="1">
      <alignment vertical="center" wrapText="1"/>
    </xf>
    <xf numFmtId="0" fontId="53" fillId="0" borderId="20" xfId="0" applyFont="1" applyFill="1" applyBorder="1" applyAlignment="1">
      <alignment vertical="center" wrapText="1"/>
    </xf>
    <xf numFmtId="2" fontId="53" fillId="0" borderId="20" xfId="0" applyNumberFormat="1" applyFont="1" applyBorder="1" applyAlignment="1">
      <alignment horizontal="center" vertical="center" wrapText="1"/>
    </xf>
    <xf numFmtId="0" fontId="25" fillId="0" borderId="1" xfId="2" applyFont="1" applyFill="1" applyBorder="1" applyAlignment="1" applyProtection="1">
      <alignment horizontal="center" vertical="center" wrapText="1"/>
    </xf>
    <xf numFmtId="0" fontId="25" fillId="0" borderId="6" xfId="2" applyFont="1" applyFill="1" applyBorder="1" applyAlignment="1" applyProtection="1">
      <alignment horizontal="center" vertical="center" wrapText="1"/>
    </xf>
    <xf numFmtId="0" fontId="25" fillId="0" borderId="4" xfId="2" applyFont="1" applyFill="1" applyBorder="1" applyAlignment="1" applyProtection="1">
      <alignment horizontal="center" vertical="center" wrapText="1"/>
    </xf>
    <xf numFmtId="0" fontId="24" fillId="0" borderId="12" xfId="2" applyFont="1" applyFill="1" applyBorder="1" applyAlignment="1" applyProtection="1">
      <alignment horizontal="center" vertical="center" wrapText="1"/>
    </xf>
    <xf numFmtId="0" fontId="24" fillId="0" borderId="16" xfId="2" applyFont="1" applyFill="1" applyBorder="1" applyAlignment="1" applyProtection="1">
      <alignment horizontal="center" vertical="center" wrapText="1"/>
    </xf>
    <xf numFmtId="0" fontId="24" fillId="0" borderId="9" xfId="2" applyFont="1" applyFill="1" applyBorder="1" applyAlignment="1" applyProtection="1">
      <alignment horizontal="center" vertical="center" wrapText="1"/>
    </xf>
    <xf numFmtId="0" fontId="24" fillId="0" borderId="11" xfId="2" applyFont="1" applyFill="1" applyBorder="1" applyAlignment="1" applyProtection="1">
      <alignment horizontal="center" vertical="center" wrapText="1"/>
    </xf>
    <xf numFmtId="0" fontId="24" fillId="0" borderId="1" xfId="2" applyFont="1" applyFill="1" applyBorder="1" applyAlignment="1" applyProtection="1">
      <alignment horizontal="center" vertical="center" wrapText="1"/>
    </xf>
    <xf numFmtId="0" fontId="24" fillId="0" borderId="4" xfId="2" applyFont="1" applyFill="1" applyBorder="1" applyAlignment="1" applyProtection="1">
      <alignment horizontal="center" vertical="center" wrapText="1"/>
    </xf>
    <xf numFmtId="0" fontId="50" fillId="0" borderId="1" xfId="2" applyFont="1" applyFill="1" applyBorder="1" applyAlignment="1">
      <alignment horizontal="center" vertical="center" wrapText="1"/>
    </xf>
    <xf numFmtId="0" fontId="50" fillId="0" borderId="6" xfId="2" applyFont="1" applyFill="1" applyBorder="1" applyAlignment="1">
      <alignment horizontal="center" vertical="center" wrapText="1"/>
    </xf>
    <xf numFmtId="0" fontId="50" fillId="0" borderId="4" xfId="2" applyFont="1" applyFill="1" applyBorder="1" applyAlignment="1">
      <alignment horizontal="center" vertical="center" wrapText="1"/>
    </xf>
    <xf numFmtId="0" fontId="24" fillId="0" borderId="5" xfId="2" applyFont="1" applyFill="1" applyBorder="1" applyAlignment="1" applyProtection="1">
      <alignment horizontal="center" vertical="center" wrapText="1"/>
    </xf>
    <xf numFmtId="0" fontId="27" fillId="0" borderId="5" xfId="2" applyFont="1" applyFill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wrapText="1"/>
      <protection locked="0"/>
    </xf>
    <xf numFmtId="0" fontId="19" fillId="0" borderId="0" xfId="0" applyFont="1" applyBorder="1" applyAlignment="1" applyProtection="1">
      <alignment horizontal="center" vertical="top" wrapText="1"/>
      <protection locked="0"/>
    </xf>
    <xf numFmtId="164" fontId="9" fillId="0" borderId="5" xfId="0" applyNumberFormat="1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alignment horizontal="center" vertical="center" wrapText="1"/>
    </xf>
    <xf numFmtId="0" fontId="17" fillId="0" borderId="7" xfId="0" applyFont="1" applyFill="1" applyBorder="1" applyAlignment="1" applyProtection="1">
      <alignment horizontal="center" vertical="center" wrapText="1"/>
    </xf>
    <xf numFmtId="0" fontId="17" fillId="0" borderId="3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wrapText="1"/>
      <protection locked="0"/>
    </xf>
    <xf numFmtId="0" fontId="28" fillId="6" borderId="2" xfId="2" applyFont="1" applyFill="1" applyBorder="1" applyAlignment="1" applyProtection="1">
      <alignment horizontal="center" vertical="center" wrapText="1"/>
    </xf>
    <xf numFmtId="0" fontId="28" fillId="6" borderId="7" xfId="2" applyFont="1" applyFill="1" applyBorder="1" applyAlignment="1" applyProtection="1">
      <alignment horizontal="center" vertical="center" wrapText="1"/>
    </xf>
    <xf numFmtId="0" fontId="28" fillId="6" borderId="3" xfId="2" applyFont="1" applyFill="1" applyBorder="1" applyAlignment="1" applyProtection="1">
      <alignment horizontal="center" vertical="center" wrapText="1"/>
    </xf>
    <xf numFmtId="0" fontId="23" fillId="0" borderId="2" xfId="2" applyFont="1" applyFill="1" applyBorder="1" applyAlignment="1" applyProtection="1">
      <alignment horizontal="left" vertical="center" wrapText="1"/>
    </xf>
    <xf numFmtId="0" fontId="23" fillId="0" borderId="3" xfId="2" applyFont="1" applyFill="1" applyBorder="1" applyAlignment="1" applyProtection="1">
      <alignment horizontal="left" vertical="center" wrapText="1"/>
    </xf>
    <xf numFmtId="0" fontId="28" fillId="0" borderId="7" xfId="2" applyFont="1" applyFill="1" applyBorder="1" applyAlignment="1" applyProtection="1">
      <alignment horizontal="center" vertical="center" wrapText="1"/>
    </xf>
    <xf numFmtId="0" fontId="28" fillId="0" borderId="3" xfId="2" applyFont="1" applyFill="1" applyBorder="1" applyAlignment="1" applyProtection="1">
      <alignment horizontal="center" vertical="center" wrapText="1"/>
    </xf>
    <xf numFmtId="0" fontId="62" fillId="0" borderId="5" xfId="2" applyFont="1" applyFill="1" applyBorder="1" applyAlignment="1" applyProtection="1">
      <alignment horizontal="center" vertical="center" wrapText="1"/>
    </xf>
    <xf numFmtId="0" fontId="23" fillId="10" borderId="5" xfId="2" applyFont="1" applyFill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22" fillId="7" borderId="0" xfId="0" applyFont="1" applyFill="1" applyBorder="1" applyAlignment="1" applyProtection="1">
      <alignment horizontal="left" wrapText="1"/>
      <protection locked="0"/>
    </xf>
    <xf numFmtId="0" fontId="28" fillId="6" borderId="2" xfId="2" applyFont="1" applyFill="1" applyBorder="1" applyAlignment="1" applyProtection="1">
      <alignment horizontal="left" vertical="center" wrapText="1"/>
    </xf>
    <xf numFmtId="0" fontId="28" fillId="6" borderId="3" xfId="2" applyFont="1" applyFill="1" applyBorder="1" applyAlignment="1" applyProtection="1">
      <alignment horizontal="left" vertical="center" wrapText="1"/>
    </xf>
    <xf numFmtId="0" fontId="24" fillId="0" borderId="7" xfId="2" applyFont="1" applyFill="1" applyBorder="1" applyAlignment="1" applyProtection="1">
      <alignment vertical="center" wrapText="1"/>
    </xf>
    <xf numFmtId="0" fontId="24" fillId="0" borderId="3" xfId="2" applyFont="1" applyFill="1" applyBorder="1" applyAlignment="1" applyProtection="1">
      <alignment vertical="center" wrapText="1"/>
    </xf>
    <xf numFmtId="0" fontId="24" fillId="0" borderId="2" xfId="2" applyFont="1" applyFill="1" applyBorder="1" applyAlignment="1" applyProtection="1">
      <alignment vertical="center" wrapText="1"/>
    </xf>
    <xf numFmtId="0" fontId="92" fillId="0" borderId="0" xfId="2" applyFont="1" applyFill="1" applyAlignment="1" applyProtection="1">
      <alignment horizontal="right" wrapText="1"/>
    </xf>
    <xf numFmtId="0" fontId="41" fillId="0" borderId="5" xfId="2" applyFont="1" applyFill="1" applyBorder="1" applyAlignment="1" applyProtection="1">
      <alignment horizontal="left" vertical="center" wrapText="1"/>
    </xf>
    <xf numFmtId="0" fontId="17" fillId="0" borderId="5" xfId="0" applyFont="1" applyFill="1" applyBorder="1" applyAlignment="1" applyProtection="1">
      <alignment horizontal="center" vertical="center" wrapText="1"/>
    </xf>
    <xf numFmtId="0" fontId="42" fillId="2" borderId="11" xfId="2" applyFont="1" applyFill="1" applyBorder="1" applyAlignment="1" applyProtection="1">
      <alignment horizontal="center"/>
      <protection locked="0"/>
    </xf>
    <xf numFmtId="0" fontId="9" fillId="0" borderId="9" xfId="0" applyFont="1" applyBorder="1" applyAlignment="1" applyProtection="1">
      <alignment horizontal="center" vertical="top" wrapText="1"/>
    </xf>
    <xf numFmtId="0" fontId="43" fillId="2" borderId="11" xfId="2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 vertical="top"/>
    </xf>
    <xf numFmtId="0" fontId="40" fillId="0" borderId="0" xfId="2" applyFont="1" applyFill="1" applyBorder="1" applyAlignment="1" applyProtection="1">
      <alignment horizontal="left" vertical="center" wrapText="1"/>
    </xf>
    <xf numFmtId="0" fontId="63" fillId="0" borderId="1" xfId="2" applyFont="1" applyFill="1" applyBorder="1" applyAlignment="1" applyProtection="1">
      <alignment horizontal="center" vertical="center" wrapText="1"/>
    </xf>
    <xf numFmtId="0" fontId="63" fillId="0" borderId="6" xfId="2" applyFont="1" applyFill="1" applyBorder="1" applyAlignment="1" applyProtection="1">
      <alignment horizontal="center" vertical="center" wrapText="1"/>
    </xf>
    <xf numFmtId="0" fontId="63" fillId="0" borderId="4" xfId="2" applyFont="1" applyFill="1" applyBorder="1" applyAlignment="1" applyProtection="1">
      <alignment horizontal="center" vertical="center" wrapText="1"/>
    </xf>
    <xf numFmtId="0" fontId="60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7" fillId="0" borderId="5" xfId="2" applyFont="1" applyFill="1" applyBorder="1" applyAlignment="1" applyProtection="1">
      <alignment horizontal="center" vertical="top" wrapText="1"/>
    </xf>
    <xf numFmtId="0" fontId="49" fillId="0" borderId="5" xfId="0" applyFont="1" applyBorder="1" applyAlignment="1">
      <alignment horizontal="center" vertical="center" wrapText="1"/>
    </xf>
    <xf numFmtId="0" fontId="5" fillId="10" borderId="12" xfId="2" applyFont="1" applyFill="1" applyBorder="1" applyAlignment="1" applyProtection="1">
      <alignment horizontal="center" vertical="center" wrapText="1"/>
    </xf>
    <xf numFmtId="0" fontId="5" fillId="10" borderId="13" xfId="2" applyFont="1" applyFill="1" applyBorder="1" applyAlignment="1" applyProtection="1">
      <alignment horizontal="center" vertical="center" wrapText="1"/>
    </xf>
    <xf numFmtId="0" fontId="5" fillId="10" borderId="10" xfId="2" applyFont="1" applyFill="1" applyBorder="1" applyAlignment="1" applyProtection="1">
      <alignment horizontal="center" vertical="center" wrapText="1"/>
    </xf>
    <xf numFmtId="0" fontId="5" fillId="10" borderId="14" xfId="2" applyFont="1" applyFill="1" applyBorder="1" applyAlignment="1" applyProtection="1">
      <alignment horizontal="center" vertical="center" wrapText="1"/>
    </xf>
    <xf numFmtId="0" fontId="5" fillId="10" borderId="16" xfId="2" applyFont="1" applyFill="1" applyBorder="1" applyAlignment="1" applyProtection="1">
      <alignment horizontal="center" vertical="center" wrapText="1"/>
    </xf>
    <xf numFmtId="0" fontId="5" fillId="10" borderId="15" xfId="2" applyFont="1" applyFill="1" applyBorder="1" applyAlignment="1" applyProtection="1">
      <alignment horizontal="center" vertical="center" wrapText="1"/>
    </xf>
    <xf numFmtId="0" fontId="23" fillId="0" borderId="7" xfId="2" applyFont="1" applyFill="1" applyBorder="1" applyAlignment="1" applyProtection="1">
      <alignment horizontal="center" vertical="center" wrapText="1"/>
    </xf>
    <xf numFmtId="0" fontId="23" fillId="0" borderId="3" xfId="2" applyFont="1" applyFill="1" applyBorder="1" applyAlignment="1" applyProtection="1">
      <alignment horizontal="center" vertical="center" wrapText="1"/>
    </xf>
    <xf numFmtId="0" fontId="23" fillId="0" borderId="2" xfId="2" applyFont="1" applyFill="1" applyBorder="1" applyAlignment="1" applyProtection="1">
      <alignment horizontal="center" vertical="center" wrapText="1"/>
    </xf>
    <xf numFmtId="0" fontId="23" fillId="0" borderId="5" xfId="2" applyFont="1" applyFill="1" applyBorder="1" applyAlignment="1" applyProtection="1">
      <alignment horizontal="center" vertical="center" wrapText="1"/>
    </xf>
    <xf numFmtId="0" fontId="28" fillId="0" borderId="2" xfId="2" applyFont="1" applyFill="1" applyBorder="1" applyAlignment="1" applyProtection="1">
      <alignment horizontal="center" vertical="center" wrapText="1"/>
    </xf>
    <xf numFmtId="0" fontId="24" fillId="10" borderId="5" xfId="2" applyFont="1" applyFill="1" applyBorder="1" applyAlignment="1" applyProtection="1">
      <alignment horizontal="center" vertical="center" wrapText="1"/>
    </xf>
    <xf numFmtId="0" fontId="23" fillId="0" borderId="5" xfId="2" applyFont="1" applyFill="1" applyBorder="1" applyAlignment="1" applyProtection="1">
      <alignment horizontal="center" vertical="center"/>
    </xf>
    <xf numFmtId="0" fontId="59" fillId="0" borderId="5" xfId="2" applyFont="1" applyFill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 wrapText="1"/>
    </xf>
    <xf numFmtId="0" fontId="24" fillId="0" borderId="5" xfId="3" applyFont="1" applyFill="1" applyBorder="1" applyAlignment="1" applyProtection="1">
      <alignment horizontal="center" vertical="center" wrapText="1"/>
    </xf>
    <xf numFmtId="0" fontId="24" fillId="0" borderId="6" xfId="2" applyFont="1" applyFill="1" applyBorder="1" applyAlignment="1" applyProtection="1">
      <alignment horizontal="center" vertical="center" wrapText="1"/>
    </xf>
    <xf numFmtId="2" fontId="28" fillId="4" borderId="2" xfId="2" applyNumberFormat="1" applyFont="1" applyFill="1" applyBorder="1" applyAlignment="1" applyProtection="1">
      <alignment horizontal="center" vertical="center" wrapText="1"/>
    </xf>
    <xf numFmtId="2" fontId="28" fillId="4" borderId="7" xfId="2" applyNumberFormat="1" applyFont="1" applyFill="1" applyBorder="1" applyAlignment="1" applyProtection="1">
      <alignment horizontal="center" vertical="center" wrapText="1"/>
    </xf>
    <xf numFmtId="2" fontId="28" fillId="4" borderId="3" xfId="2" applyNumberFormat="1" applyFont="1" applyFill="1" applyBorder="1" applyAlignment="1" applyProtection="1">
      <alignment horizontal="center" vertical="center" wrapText="1"/>
    </xf>
    <xf numFmtId="0" fontId="27" fillId="0" borderId="12" xfId="2" applyFont="1" applyFill="1" applyBorder="1" applyAlignment="1" applyProtection="1">
      <alignment horizontal="center" vertical="center" wrapText="1"/>
    </xf>
    <xf numFmtId="0" fontId="27" fillId="0" borderId="9" xfId="2" applyFont="1" applyFill="1" applyBorder="1" applyAlignment="1" applyProtection="1">
      <alignment horizontal="center" vertical="center" wrapText="1"/>
    </xf>
    <xf numFmtId="0" fontId="27" fillId="0" borderId="13" xfId="2" applyFont="1" applyFill="1" applyBorder="1" applyAlignment="1" applyProtection="1">
      <alignment horizontal="center" vertical="center" wrapText="1"/>
    </xf>
    <xf numFmtId="0" fontId="27" fillId="0" borderId="16" xfId="2" applyFont="1" applyFill="1" applyBorder="1" applyAlignment="1" applyProtection="1">
      <alignment horizontal="center" vertical="center" wrapText="1"/>
    </xf>
    <xf numFmtId="0" fontId="27" fillId="0" borderId="11" xfId="2" applyFont="1" applyFill="1" applyBorder="1" applyAlignment="1" applyProtection="1">
      <alignment horizontal="center" vertical="center" wrapText="1"/>
    </xf>
    <xf numFmtId="0" fontId="27" fillId="0" borderId="15" xfId="2" applyFont="1" applyFill="1" applyBorder="1" applyAlignment="1" applyProtection="1">
      <alignment horizontal="center" vertical="center" wrapText="1"/>
    </xf>
    <xf numFmtId="0" fontId="61" fillId="0" borderId="0" xfId="2" applyFont="1" applyFill="1" applyAlignment="1" applyProtection="1">
      <alignment horizontal="right" wrapText="1"/>
    </xf>
    <xf numFmtId="0" fontId="19" fillId="0" borderId="0" xfId="0" applyFont="1" applyBorder="1" applyAlignment="1" applyProtection="1">
      <alignment horizontal="center" vertical="center" wrapText="1"/>
      <protection locked="0"/>
    </xf>
    <xf numFmtId="0" fontId="24" fillId="0" borderId="0" xfId="0" applyFont="1" applyBorder="1" applyAlignment="1" applyProtection="1">
      <alignment horizontal="center" vertical="top" wrapText="1"/>
      <protection locked="0"/>
    </xf>
    <xf numFmtId="0" fontId="44" fillId="0" borderId="5" xfId="2" applyFont="1" applyFill="1" applyBorder="1" applyAlignment="1">
      <alignment horizontal="center" vertical="center" wrapText="1"/>
    </xf>
    <xf numFmtId="0" fontId="65" fillId="0" borderId="5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0" fontId="22" fillId="0" borderId="5" xfId="2" applyFont="1" applyFill="1" applyBorder="1" applyAlignment="1">
      <alignment horizontal="center" vertical="center" wrapText="1"/>
    </xf>
    <xf numFmtId="0" fontId="22" fillId="0" borderId="5" xfId="2" applyFont="1" applyFill="1" applyBorder="1" applyAlignment="1" applyProtection="1">
      <alignment horizontal="center" vertical="center" wrapText="1"/>
    </xf>
    <xf numFmtId="0" fontId="44" fillId="0" borderId="13" xfId="2" applyFont="1" applyFill="1" applyBorder="1" applyAlignment="1">
      <alignment horizontal="center" vertical="center" wrapText="1"/>
    </xf>
    <xf numFmtId="0" fontId="44" fillId="0" borderId="15" xfId="2" applyFont="1" applyFill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63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0" fillId="0" borderId="9" xfId="0" applyFont="1" applyBorder="1" applyAlignment="1" applyProtection="1">
      <alignment horizontal="center" vertical="top"/>
    </xf>
    <xf numFmtId="0" fontId="45" fillId="0" borderId="5" xfId="2" applyFont="1" applyFill="1" applyBorder="1" applyAlignment="1">
      <alignment horizontal="center" vertical="center" wrapText="1"/>
    </xf>
    <xf numFmtId="0" fontId="22" fillId="0" borderId="10" xfId="2" applyFont="1" applyFill="1" applyBorder="1" applyAlignment="1">
      <alignment horizontal="center" vertical="center" wrapText="1"/>
    </xf>
    <xf numFmtId="0" fontId="22" fillId="0" borderId="16" xfId="2" applyFont="1" applyFill="1" applyBorder="1" applyAlignment="1">
      <alignment horizontal="center" vertical="center" wrapText="1"/>
    </xf>
    <xf numFmtId="0" fontId="44" fillId="0" borderId="4" xfId="2" applyFont="1" applyFill="1" applyBorder="1" applyAlignment="1">
      <alignment horizontal="center" vertical="center" wrapText="1"/>
    </xf>
    <xf numFmtId="0" fontId="40" fillId="0" borderId="0" xfId="2" applyFont="1" applyFill="1" applyBorder="1" applyAlignment="1" applyProtection="1">
      <alignment horizontal="center" vertical="center" wrapText="1"/>
    </xf>
    <xf numFmtId="0" fontId="91" fillId="0" borderId="0" xfId="0" applyFont="1" applyFill="1" applyAlignment="1">
      <alignment horizontal="right" vertical="top" wrapText="1"/>
    </xf>
    <xf numFmtId="0" fontId="28" fillId="6" borderId="2" xfId="2" applyFont="1" applyFill="1" applyBorder="1" applyAlignment="1">
      <alignment horizontal="center" vertical="center" wrapText="1"/>
    </xf>
    <xf numFmtId="0" fontId="28" fillId="6" borderId="7" xfId="2" applyFont="1" applyFill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0" fontId="45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" xfId="2" applyFont="1" applyFill="1" applyBorder="1" applyAlignment="1">
      <alignment horizontal="center" vertical="center" wrapText="1"/>
    </xf>
    <xf numFmtId="0" fontId="22" fillId="0" borderId="6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10" fillId="0" borderId="9" xfId="0" applyFont="1" applyBorder="1" applyAlignment="1" applyProtection="1">
      <alignment horizontal="center" vertical="top" wrapText="1"/>
    </xf>
    <xf numFmtId="0" fontId="44" fillId="0" borderId="1" xfId="0" applyFont="1" applyBorder="1" applyAlignment="1">
      <alignment horizontal="center" vertical="center" wrapText="1"/>
    </xf>
    <xf numFmtId="0" fontId="28" fillId="6" borderId="5" xfId="2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2" fontId="28" fillId="0" borderId="7" xfId="2" applyNumberFormat="1" applyFont="1" applyFill="1" applyBorder="1" applyAlignment="1">
      <alignment horizontal="center" wrapText="1"/>
    </xf>
    <xf numFmtId="2" fontId="28" fillId="0" borderId="3" xfId="2" applyNumberFormat="1" applyFont="1" applyFill="1" applyBorder="1" applyAlignment="1">
      <alignment horizontal="center" wrapText="1"/>
    </xf>
    <xf numFmtId="0" fontId="24" fillId="2" borderId="1" xfId="2" applyFont="1" applyFill="1" applyBorder="1" applyAlignment="1" applyProtection="1">
      <alignment horizontal="center" vertical="center" wrapText="1"/>
      <protection locked="0"/>
    </xf>
    <xf numFmtId="0" fontId="24" fillId="2" borderId="4" xfId="2" applyFont="1" applyFill="1" applyBorder="1" applyAlignment="1" applyProtection="1">
      <alignment horizontal="center" vertical="center" wrapText="1"/>
      <protection locked="0"/>
    </xf>
    <xf numFmtId="0" fontId="23" fillId="0" borderId="2" xfId="2" applyFont="1" applyFill="1" applyBorder="1" applyAlignment="1">
      <alignment horizontal="center" vertical="center" wrapText="1"/>
    </xf>
    <xf numFmtId="0" fontId="23" fillId="0" borderId="7" xfId="2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horizontal="center" vertical="center" wrapText="1"/>
    </xf>
    <xf numFmtId="2" fontId="28" fillId="0" borderId="2" xfId="2" applyNumberFormat="1" applyFont="1" applyFill="1" applyBorder="1" applyAlignment="1">
      <alignment horizontal="center" wrapText="1"/>
    </xf>
    <xf numFmtId="0" fontId="62" fillId="0" borderId="5" xfId="2" applyFont="1" applyFill="1" applyBorder="1" applyAlignment="1">
      <alignment horizontal="center" vertical="center" wrapText="1"/>
    </xf>
    <xf numFmtId="0" fontId="63" fillId="0" borderId="5" xfId="2" applyFont="1" applyFill="1" applyBorder="1" applyAlignment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60" fillId="0" borderId="7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3" fillId="0" borderId="5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17" xfId="0" applyFont="1" applyBorder="1" applyAlignment="1">
      <alignment horizontal="center" vertical="center" wrapText="1"/>
    </xf>
    <xf numFmtId="0" fontId="53" fillId="0" borderId="21" xfId="0" applyFont="1" applyBorder="1" applyAlignment="1">
      <alignment horizontal="center" vertical="center" wrapText="1"/>
    </xf>
    <xf numFmtId="0" fontId="51" fillId="0" borderId="17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53" fillId="0" borderId="26" xfId="0" applyFont="1" applyBorder="1" applyAlignment="1">
      <alignment horizontal="center" vertical="center" wrapText="1"/>
    </xf>
    <xf numFmtId="0" fontId="10" fillId="0" borderId="0" xfId="62" applyFont="1" applyAlignment="1">
      <alignment horizontal="center" vertical="center" wrapText="1"/>
    </xf>
    <xf numFmtId="0" fontId="55" fillId="0" borderId="5" xfId="58" applyFont="1" applyBorder="1" applyAlignment="1">
      <alignment horizontal="center" vertical="center"/>
    </xf>
    <xf numFmtId="0" fontId="55" fillId="0" borderId="5" xfId="58" applyFont="1" applyBorder="1" applyAlignment="1">
      <alignment horizontal="center" vertical="center" wrapText="1"/>
    </xf>
    <xf numFmtId="0" fontId="53" fillId="0" borderId="5" xfId="58" applyFont="1" applyBorder="1" applyAlignment="1">
      <alignment horizontal="center" vertical="center" wrapText="1"/>
    </xf>
    <xf numFmtId="0" fontId="55" fillId="0" borderId="5" xfId="0" applyFont="1" applyBorder="1" applyAlignment="1">
      <alignment horizontal="center" vertical="center"/>
    </xf>
    <xf numFmtId="0" fontId="55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/>
    </xf>
    <xf numFmtId="0" fontId="16" fillId="0" borderId="0" xfId="0" applyFont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</cellXfs>
  <cellStyles count="64">
    <cellStyle name="_АГ" xfId="6"/>
    <cellStyle name="_АГ_РЭК 2010 (тепловая энергия).xls 2" xfId="7"/>
    <cellStyle name="_ПРИЛ. 2003_ЧТЭ" xfId="8"/>
    <cellStyle name="_ПРИЛ. 2003_ЧТЭ_РЭК 2010 (тепловая энергия).xls 2" xfId="9"/>
    <cellStyle name="_Приложение откр." xfId="10"/>
    <cellStyle name="_Приложение откр._РЭК 2010 (тепловая энергия).xls 2" xfId="11"/>
    <cellStyle name="_ПФ14" xfId="12"/>
    <cellStyle name="_ПФ14_РЭК 2010 (тепловая энергия).xls 2" xfId="13"/>
    <cellStyle name="Comma [0]_irl tel sep5" xfId="14"/>
    <cellStyle name="Comma_irl tel sep5" xfId="15"/>
    <cellStyle name="Currency [0]" xfId="16"/>
    <cellStyle name="Currency_irl tel sep5" xfId="17"/>
    <cellStyle name="Đ_x0010_" xfId="18"/>
    <cellStyle name="Đ_x0010_?䥘Ȏ_x0013_⤀጖ē??䆈Ȏ_x0013_⬀ጘē_x0010_?䦄Ȏ" xfId="19"/>
    <cellStyle name="Đ_x0010__РЭК 2010 (тепловая энергия).xls 2" xfId="20"/>
    <cellStyle name="Heading 1" xfId="21"/>
    <cellStyle name="Normal_ASUS" xfId="22"/>
    <cellStyle name="Normal1" xfId="23"/>
    <cellStyle name="normбlnм_laroux" xfId="24"/>
    <cellStyle name="Price_Body" xfId="25"/>
    <cellStyle name="Беззащитный" xfId="26"/>
    <cellStyle name="Гиперссылка" xfId="5" builtinId="8"/>
    <cellStyle name="Заголовок" xfId="27"/>
    <cellStyle name="ЗаголовокСтолбца" xfId="1"/>
    <cellStyle name="Защитный" xfId="28"/>
    <cellStyle name="Значение" xfId="29"/>
    <cellStyle name="Мои наименования показателей" xfId="30"/>
    <cellStyle name="Мой заголовок" xfId="31"/>
    <cellStyle name="Мой заголовок листа" xfId="32"/>
    <cellStyle name="Обычный" xfId="0" builtinId="0"/>
    <cellStyle name="Обычный 2" xfId="2"/>
    <cellStyle name="Обычный 2 2" xfId="4"/>
    <cellStyle name="Обычный 2 2 2" xfId="33"/>
    <cellStyle name="Обычный 2 2 2 2" xfId="34"/>
    <cellStyle name="Обычный 2 2 3" xfId="61"/>
    <cellStyle name="Обычный 2 3" xfId="59"/>
    <cellStyle name="Обычный 2 5" xfId="3"/>
    <cellStyle name="Обычный 2 5 2" xfId="60"/>
    <cellStyle name="Обычный 2_2010" xfId="35"/>
    <cellStyle name="Обычный 3" xfId="36"/>
    <cellStyle name="Обычный 4" xfId="37"/>
    <cellStyle name="Обычный 5" xfId="38"/>
    <cellStyle name="Обычный 5 2" xfId="63"/>
    <cellStyle name="Обычный 6" xfId="58"/>
    <cellStyle name="Обычный 7" xfId="62"/>
    <cellStyle name="Обычный 8" xfId="57"/>
    <cellStyle name="Поле ввода" xfId="39"/>
    <cellStyle name="Процентный 2" xfId="40"/>
    <cellStyle name="Стиль 1" xfId="41"/>
    <cellStyle name="Текстовый" xfId="42"/>
    <cellStyle name="Тысячи [0]_3Com" xfId="43"/>
    <cellStyle name="Тысячи_3Com" xfId="44"/>
    <cellStyle name="Формула" xfId="45"/>
    <cellStyle name="ФормулаВБ" xfId="46"/>
    <cellStyle name="ФормулаНаКонтроль" xfId="47"/>
    <cellStyle name="ܘ_x0008_" xfId="48"/>
    <cellStyle name="ܘ_x0008_?䈌Ȏ㘛䤀ጛܛ_x0008_?䨐Ȏ㘛䤀ጛܛ_x0008_?䉜Ȏ㘛伀ᤛ" xfId="49"/>
    <cellStyle name="ܘ_x0008__РЭК тепло, вода, ТБО Куяново 2010" xfId="50"/>
    <cellStyle name="ܛ_x0008_" xfId="51"/>
    <cellStyle name="ܛ_x0008_?䉜Ȏ㘛伀ᤛܛ_x0008_?偬Ȏ?ഀ഍č_x0001_?䊴Ȏ?ကတĐ_x0001_Ҡ" xfId="52"/>
    <cellStyle name="ܛ_x0008__РЭК 2010 (тепловая энергия).xls 2" xfId="53"/>
    <cellStyle name="㐀കܒ_x0008_" xfId="54"/>
    <cellStyle name="㐀കܒ_x0008_?䆴Ȏ㘛伀ᤛܛ_x0008_?䧀Ȏ〘䤀ᤘ" xfId="55"/>
    <cellStyle name="㐀കܒ_x0008__РЭК 2010 (тепловая энергия).xls 2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r-ds\Price.Com\&#1055;&#1051;&#1040;&#1058;&#1040;%20&#1043;&#1056;&#1040;&#1046;&#1044;&#1040;&#1053;\2016\!&#1047;&#1072;&#1087;&#1088;&#1086;&#1089;%20&#1074;%20&#1052;&#1054;%20&#1087;&#1086;%20&#1086;&#1073;&#1098;&#1077;&#1084;&#1072;&#1084;\&#1058;&#1040;&#1041;&#1051;&#1048;&#1062;&#1067;%20%20&#1076;&#1086;%2025.04.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ВС"/>
      <sheetName val="ГВС"/>
      <sheetName val="ВОВ"/>
      <sheetName val="ОТОПЛЕНИЕ"/>
      <sheetName val="АДРЕСА"/>
      <sheetName val="Наборы КУ"/>
      <sheetName val="ПРОВЕРКА"/>
      <sheetName val="Тарифы"/>
      <sheetName val="Нормативы ХВС ГВС ВОВ"/>
      <sheetName val="нормативы ОДН ХВС ГВС"/>
      <sheetName val="нормативы ХВС бани,полив, скот"/>
      <sheetName val="нормативы отопление жилые пом."/>
      <sheetName val="Нормативы отопление бани"/>
      <sheetName val="Нормативы дров"/>
    </sheetNames>
    <sheetDataSet>
      <sheetData sheetId="0"/>
      <sheetData sheetId="1"/>
      <sheetData sheetId="2"/>
      <sheetData sheetId="3">
        <row r="5">
          <cell r="D5" t="str">
            <v>Дома до 1999 года постройки включительно</v>
          </cell>
        </row>
        <row r="6">
          <cell r="D6" t="str">
            <v xml:space="preserve">Дома после 1999 года постройки </v>
          </cell>
        </row>
      </sheetData>
      <sheetData sheetId="4"/>
      <sheetData sheetId="5"/>
      <sheetData sheetId="6"/>
      <sheetData sheetId="7"/>
      <sheetData sheetId="8">
        <row r="4">
          <cell r="B4" t="str">
            <v>1. Жилые помещения с холодным водоснабжением из уличной водоразборной колонки (колодца)</v>
          </cell>
        </row>
        <row r="5">
          <cell r="B5" t="str">
            <v>2.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6">
          <cell r="B6" t="str">
            <v>3. Жилые помещения с централизованным водоснабжением и водоотведением без горячего водоснабжения</v>
          </cell>
        </row>
        <row r="7">
          <cell r="B7" t="str">
            <v>4. Жилые помещения с централизованным водоснабжением и водоотведением без горячего водоснабжения, имеется ванна</v>
          </cell>
        </row>
        <row r="8">
          <cell r="B8" t="str">
            <v>5. Жилые помещения с централизованным водоснабжением и без централизованного водоотведения и горячего водоснабжения</v>
          </cell>
        </row>
        <row r="9">
          <cell r="B9" t="str">
            <v>6.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0">
          <cell r="B10" t="str">
            <v>7. Жилые помещения с централизованным водоснабжением, водоотведением и горячим водоснабжением</v>
          </cell>
        </row>
        <row r="11">
          <cell r="B11" t="str">
            <v>8. Жилые помещения с централизованным водоснабжением, горячим водоснабжением и без централизованного водоотведения</v>
          </cell>
        </row>
        <row r="12">
          <cell r="B12" t="str">
            <v>9.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3">
          <cell r="B13" t="str">
            <v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v>
          </cell>
        </row>
        <row r="14">
          <cell r="B14" t="str">
            <v>11.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5">
          <cell r="B15" t="str">
            <v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v>
          </cell>
        </row>
        <row r="16">
          <cell r="B16" t="str">
            <v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17">
          <cell r="B17" t="str">
            <v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v>
          </cell>
        </row>
        <row r="18">
          <cell r="B18" t="str">
            <v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v>
          </cell>
        </row>
        <row r="19">
          <cell r="B19" t="str">
            <v>16. Жилые помещения в общежитиях с водопроводом и с общими душевыми</v>
          </cell>
        </row>
        <row r="20">
          <cell r="B20" t="str">
            <v>17.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1">
          <cell r="B21" t="str">
            <v>Индивидуальные приборы учета (ИПУ)</v>
          </cell>
        </row>
      </sheetData>
      <sheetData sheetId="9">
        <row r="6">
          <cell r="B6" t="str">
            <v>1.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7">
          <cell r="B7" t="str">
            <v>2. Жилые помещения с централизованным водоснабжением и водоотведением без горячего водоснабжения</v>
          </cell>
        </row>
        <row r="8">
          <cell r="B8" t="str">
            <v>3. Жилые помещения с централизованным водоснабжением и водоотведением без горячего водоснабжения, имеется ванна</v>
          </cell>
        </row>
        <row r="9">
          <cell r="B9" t="str">
            <v>4. Жилые помещения с централизованным водоснабжением и без централизованного водоотведения и горячего водоснабжения</v>
          </cell>
        </row>
        <row r="10">
          <cell r="B10" t="str">
            <v>5.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1">
          <cell r="B11" t="str">
            <v>6. Жилые помещения с централизованным водоснабжением, водоотведением и горячим водоснабжением</v>
          </cell>
        </row>
        <row r="12">
          <cell r="B12" t="str">
            <v>6а. Жилые помещения с централизованным водоснабжением, водоотведением и горячим водоснабжением</v>
          </cell>
        </row>
        <row r="13">
          <cell r="B13" t="str">
            <v>7. Жилые помещения с централизованным водоснабжением, горячим водоснабжением и без централизованного водоотведения</v>
          </cell>
        </row>
        <row r="14">
          <cell r="B14" t="str">
            <v>8.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5">
          <cell r="B15" t="str">
            <v>9.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6">
          <cell r="B16" t="str">
            <v>9а.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7">
          <cell r="B17" t="str">
            <v>9б.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8">
          <cell r="B18" t="str">
            <v>10.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9">
          <cell r="B19" t="str">
            <v>10а.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0">
          <cell r="B20" t="str">
            <v>10б.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1">
          <cell r="B21" t="str">
            <v>11.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2">
          <cell r="B22" t="str">
            <v>11а.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3">
          <cell r="B23" t="str">
            <v>11б.Жилые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4">
          <cell r="B24" t="str">
            <v>12.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25">
          <cell r="B25" t="str">
            <v>13.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водонагревателей</v>
          </cell>
        </row>
        <row r="26">
          <cell r="B26" t="str">
            <v>14. Жилые помещения с централизованным водоснабжением, оборудованные ваннами, раковинами и душем, горячим водоснабжением из автономных водонагревателей и без централизованного водоотведения</v>
          </cell>
        </row>
        <row r="27">
          <cell r="B27" t="str">
            <v>15. Жилые помещения в общежитиях с водопроводом и с общими душевыми</v>
          </cell>
        </row>
        <row r="28">
          <cell r="B28" t="str">
            <v>16.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9">
          <cell r="B29" t="str">
            <v>Общедомовые приборы учета</v>
          </cell>
        </row>
      </sheetData>
      <sheetData sheetId="10">
        <row r="5">
          <cell r="B5" t="str">
            <v>1.Полив земельного участка дождевальным способом (водопровод в доме)</v>
          </cell>
        </row>
        <row r="6">
          <cell r="B6" t="str">
            <v>2.Полив земельного участка ручным способом (уличная колонка)</v>
          </cell>
        </row>
        <row r="7">
          <cell r="B7" t="str">
            <v>Индивидуальные приборы учета (ИПУ)</v>
          </cell>
        </row>
        <row r="8">
          <cell r="B8" t="str">
            <v>3. Водоснабжение  и приготовление пищи для лошадей</v>
          </cell>
        </row>
        <row r="9">
          <cell r="B9" t="str">
            <v>4. Водоснабжение  и приготовление пищи для жеребенка</v>
          </cell>
        </row>
        <row r="10">
          <cell r="B10" t="str">
            <v>5. Водоснабжение  и приготовление пищи для свиньи (взрослое поголовье и молодняк)</v>
          </cell>
        </row>
        <row r="11">
          <cell r="B11" t="str">
            <v>6. Водоснабжение  и приготовление пищи для поросенка</v>
          </cell>
        </row>
        <row r="12">
          <cell r="B12" t="str">
            <v>7. Водоснабжение  и приготовление пищи для овцы (взрослое поголовье)</v>
          </cell>
        </row>
        <row r="13">
          <cell r="B13" t="str">
            <v>8.Водоснабжение  и приготовление пищи для ягненка</v>
          </cell>
        </row>
        <row r="14">
          <cell r="B14" t="str">
            <v>9. Водоснабжение  и приготовление пищи для козы взрослой</v>
          </cell>
        </row>
        <row r="15">
          <cell r="B15" t="str">
            <v>10. Водоснабжение  и приготовление пищи для козы (молодняк)</v>
          </cell>
        </row>
        <row r="16">
          <cell r="B16" t="str">
            <v>11. Водоснабжение  и приготовление пищи для крупнорогатого скота (взрослое поголовье)</v>
          </cell>
        </row>
        <row r="17">
          <cell r="B17" t="str">
            <v>12. Водоснабжение  и приготовление пищи для крупнорогатого скота (теленок в возрасте до 6 месяцев)</v>
          </cell>
        </row>
        <row r="18">
          <cell r="B18" t="str">
            <v>13.Водоснабжение  и приготовление пищи для крупнорогатого скота (молодняк в возрасте до 12 мес.)</v>
          </cell>
        </row>
        <row r="19">
          <cell r="B19" t="str">
            <v>14. Водоснабжение  и приготовление пищи для крупнорогатого скота (молодняк в возрасте до 18 мес.)</v>
          </cell>
        </row>
        <row r="20">
          <cell r="B20" t="str">
            <v>15. Водоснабжение  и приготовление пищи для курицы, индейки</v>
          </cell>
        </row>
        <row r="21">
          <cell r="B21" t="str">
            <v>16. Водоснабжение  и приготовление пищи для утки, гуся</v>
          </cell>
        </row>
        <row r="22">
          <cell r="B22" t="str">
            <v>Индивидуальные приборы учета (ИПУ)</v>
          </cell>
        </row>
        <row r="23">
          <cell r="B23" t="str">
            <v>17. Баня при наличии водопровода</v>
          </cell>
        </row>
        <row r="24">
          <cell r="B24" t="str">
            <v>18. Баня при водоснабжении из уличной колонки</v>
          </cell>
        </row>
        <row r="25">
          <cell r="B25" t="str">
            <v>Индивидуальные приборы учета (ИПУ)</v>
          </cell>
        </row>
      </sheetData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CL63"/>
  <sheetViews>
    <sheetView zoomScale="40" zoomScaleNormal="40" workbookViewId="0">
      <pane xSplit="2" ySplit="19" topLeftCell="C39" activePane="bottomRight" state="frozen"/>
      <selection pane="topRight" activeCell="C1" sqref="C1"/>
      <selection pane="bottomLeft" activeCell="A18" sqref="A18"/>
      <selection pane="bottomRight" activeCell="D57" sqref="D57"/>
    </sheetView>
  </sheetViews>
  <sheetFormatPr defaultRowHeight="14.4"/>
  <cols>
    <col min="1" max="1" width="25.88671875" customWidth="1"/>
    <col min="2" max="2" width="46" customWidth="1"/>
    <col min="3" max="3" width="15.33203125" customWidth="1"/>
    <col min="4" max="4" width="15.6640625" customWidth="1"/>
    <col min="5" max="5" width="13" customWidth="1"/>
    <col min="6" max="6" width="20.33203125" customWidth="1"/>
    <col min="7" max="7" width="18.109375" customWidth="1"/>
    <col min="8" max="8" width="24.33203125" customWidth="1"/>
    <col min="9" max="9" width="16.44140625" customWidth="1"/>
    <col min="10" max="12" width="20" customWidth="1"/>
    <col min="13" max="13" width="22" customWidth="1"/>
    <col min="14" max="14" width="22.6640625" customWidth="1"/>
    <col min="15" max="15" width="21.6640625" customWidth="1"/>
    <col min="16" max="16" width="22.6640625" customWidth="1"/>
    <col min="17" max="17" width="62.109375" customWidth="1"/>
    <col min="18" max="23" width="22.6640625" customWidth="1"/>
    <col min="24" max="24" width="27.5546875" customWidth="1"/>
    <col min="25" max="25" width="22.6640625" customWidth="1"/>
    <col min="26" max="26" width="29.33203125" customWidth="1"/>
    <col min="27" max="27" width="13.5546875" customWidth="1"/>
  </cols>
  <sheetData>
    <row r="1" spans="1:36" s="15" customFormat="1" ht="24.75" customHeight="1">
      <c r="A1" s="82"/>
      <c r="B1" s="83"/>
      <c r="C1" s="83"/>
      <c r="D1" s="84"/>
      <c r="E1" s="84"/>
      <c r="F1" s="84"/>
      <c r="G1" s="84"/>
      <c r="H1" s="84"/>
      <c r="I1" s="333" t="s">
        <v>40</v>
      </c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36" s="15" customFormat="1" ht="36" customHeight="1">
      <c r="A2" s="82"/>
      <c r="B2" s="83"/>
      <c r="C2" s="83"/>
      <c r="D2" s="84"/>
      <c r="E2" s="84"/>
      <c r="F2" s="84"/>
      <c r="G2" s="84"/>
      <c r="H2" s="84"/>
      <c r="I2" s="122"/>
      <c r="J2" s="122"/>
      <c r="K2" s="122"/>
      <c r="L2" s="122"/>
      <c r="M2" s="122"/>
      <c r="N2" s="122"/>
      <c r="O2" s="122"/>
      <c r="Z2" s="135" t="s">
        <v>47</v>
      </c>
    </row>
    <row r="3" spans="1:36" s="15" customFormat="1" ht="49.2" customHeight="1">
      <c r="A3" s="133" t="s">
        <v>231</v>
      </c>
      <c r="B3" s="133"/>
      <c r="C3" s="133"/>
      <c r="D3" s="133"/>
      <c r="E3" s="133"/>
      <c r="F3" s="133"/>
      <c r="G3" s="133"/>
      <c r="H3" s="133"/>
      <c r="I3" s="336"/>
      <c r="J3" s="336"/>
      <c r="K3" s="336"/>
      <c r="L3" s="336"/>
      <c r="M3" s="336"/>
      <c r="N3" s="204" t="s">
        <v>55</v>
      </c>
      <c r="O3" s="336"/>
      <c r="P3" s="336"/>
      <c r="Q3" s="336"/>
      <c r="R3" s="238"/>
      <c r="S3" s="338"/>
      <c r="T3" s="338"/>
      <c r="U3" s="338"/>
      <c r="V3" s="338"/>
      <c r="W3" s="155"/>
      <c r="X3" s="155"/>
      <c r="Y3" s="155"/>
      <c r="Z3" s="155"/>
      <c r="AA3" s="155"/>
      <c r="AB3" s="155"/>
      <c r="AC3" s="155"/>
      <c r="AD3" s="155"/>
      <c r="AE3" s="155"/>
      <c r="AI3" s="116"/>
      <c r="AJ3" s="135"/>
    </row>
    <row r="4" spans="1:36" s="15" customFormat="1" ht="42" customHeight="1">
      <c r="A4" s="133"/>
      <c r="B4" s="133"/>
      <c r="C4" s="133"/>
      <c r="D4" s="133"/>
      <c r="E4" s="133"/>
      <c r="F4" s="133"/>
      <c r="G4" s="133"/>
      <c r="H4" s="133"/>
      <c r="I4" s="337" t="s">
        <v>54</v>
      </c>
      <c r="J4" s="337"/>
      <c r="K4" s="337"/>
      <c r="L4" s="337"/>
      <c r="M4" s="337"/>
      <c r="N4" s="84"/>
      <c r="O4" s="337" t="s">
        <v>53</v>
      </c>
      <c r="P4" s="337"/>
      <c r="Q4" s="337"/>
      <c r="R4" s="239"/>
      <c r="S4" s="339" t="s">
        <v>45</v>
      </c>
      <c r="T4" s="339"/>
      <c r="U4" s="339"/>
      <c r="V4" s="339"/>
      <c r="W4" s="203"/>
      <c r="X4" s="203"/>
      <c r="Y4" s="203"/>
      <c r="Z4" s="203"/>
      <c r="AA4" s="203"/>
      <c r="AB4" s="203"/>
      <c r="AC4" s="203"/>
      <c r="AD4" s="203"/>
      <c r="AE4" s="203"/>
      <c r="AI4" s="116"/>
      <c r="AJ4" s="135"/>
    </row>
    <row r="5" spans="1:36" s="15" customFormat="1" ht="23.25" customHeight="1">
      <c r="A5" s="82"/>
      <c r="D5" s="84"/>
      <c r="E5" s="84"/>
      <c r="F5" s="84"/>
      <c r="G5" s="84"/>
      <c r="H5" s="84"/>
      <c r="I5" s="340" t="s">
        <v>212</v>
      </c>
      <c r="J5" s="340"/>
      <c r="K5" s="340"/>
      <c r="L5" s="340"/>
      <c r="M5" s="340"/>
      <c r="N5" s="340"/>
      <c r="O5" s="340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22"/>
    </row>
    <row r="6" spans="1:36" s="15" customFormat="1" ht="72" customHeight="1">
      <c r="I6" s="334" t="s">
        <v>213</v>
      </c>
      <c r="J6" s="334"/>
      <c r="K6" s="334"/>
      <c r="L6" s="334"/>
      <c r="M6" s="334"/>
      <c r="N6" s="235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</row>
    <row r="7" spans="1:36" s="15" customFormat="1" ht="37.5" customHeight="1">
      <c r="A7" s="85"/>
      <c r="I7" s="334" t="s">
        <v>224</v>
      </c>
      <c r="J7" s="334"/>
      <c r="K7" s="334"/>
      <c r="L7" s="334"/>
      <c r="M7" s="334"/>
      <c r="N7" s="284">
        <f>N6-N20</f>
        <v>0</v>
      </c>
      <c r="O7" s="148" t="str">
        <f>IF(N7=0,"ВЕРНО","ОШИБКА")</f>
        <v>ВЕРНО</v>
      </c>
      <c r="P7" s="285" t="e">
        <f>N6/N20</f>
        <v>#DIV/0!</v>
      </c>
      <c r="Q7" s="131"/>
      <c r="R7" s="131"/>
      <c r="S7" s="131"/>
      <c r="T7" s="131"/>
      <c r="U7" s="131"/>
      <c r="V7" s="131"/>
      <c r="W7" s="131"/>
      <c r="X7" s="131"/>
      <c r="Y7" s="131"/>
      <c r="Z7" s="130"/>
    </row>
    <row r="8" spans="1:36" s="15" customFormat="1" ht="30" customHeight="1">
      <c r="A8" s="85"/>
      <c r="E8" s="347" t="s">
        <v>74</v>
      </c>
      <c r="F8" s="347"/>
      <c r="G8" s="234"/>
      <c r="I8" s="146"/>
      <c r="J8" s="146"/>
      <c r="K8" s="146"/>
      <c r="L8" s="146"/>
      <c r="M8" s="146"/>
      <c r="N8" s="158"/>
      <c r="O8" s="147"/>
      <c r="P8" s="131"/>
      <c r="Q8" s="154" t="s">
        <v>214</v>
      </c>
      <c r="R8" s="234"/>
      <c r="S8" s="131"/>
      <c r="T8" s="131"/>
      <c r="U8" s="131"/>
      <c r="V8" s="131"/>
      <c r="W8" s="131"/>
      <c r="X8" s="131"/>
      <c r="Y8" s="131"/>
      <c r="Z8" s="130"/>
    </row>
    <row r="9" spans="1:36" s="15" customFormat="1" ht="27" customHeight="1">
      <c r="A9" s="85"/>
      <c r="I9" s="146"/>
      <c r="J9" s="146"/>
      <c r="K9" s="146"/>
      <c r="L9" s="146"/>
      <c r="M9" s="146"/>
      <c r="N9" s="158"/>
      <c r="O9" s="147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0"/>
    </row>
    <row r="10" spans="1:36" s="15" customFormat="1" ht="25.2" hidden="1" customHeight="1">
      <c r="A10" s="85"/>
      <c r="B10" s="86"/>
      <c r="C10" s="86"/>
      <c r="D10" s="88" t="s">
        <v>1</v>
      </c>
      <c r="E10" s="88"/>
      <c r="F10" s="88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</row>
    <row r="11" spans="1:36" s="15" customFormat="1" ht="32.4" hidden="1" customHeight="1">
      <c r="A11" s="85"/>
      <c r="B11" s="83"/>
      <c r="C11" s="83"/>
      <c r="D11" s="89" t="s">
        <v>0</v>
      </c>
      <c r="E11" s="89"/>
      <c r="F11" s="89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</row>
    <row r="12" spans="1:36" s="15" customFormat="1" ht="42" customHeight="1">
      <c r="A12" s="324" t="s">
        <v>5</v>
      </c>
      <c r="B12" s="361" t="s">
        <v>208</v>
      </c>
      <c r="C12" s="361"/>
      <c r="D12" s="361"/>
      <c r="E12" s="361"/>
      <c r="F12" s="361"/>
      <c r="G12" s="361"/>
      <c r="H12" s="361"/>
      <c r="I12" s="361"/>
      <c r="J12" s="361"/>
      <c r="K12" s="361"/>
      <c r="L12" s="361"/>
      <c r="M12" s="361"/>
      <c r="N12" s="361"/>
      <c r="O12" s="361"/>
      <c r="P12" s="361"/>
      <c r="Q12" s="344" t="s">
        <v>71</v>
      </c>
      <c r="R12" s="344"/>
      <c r="S12" s="344"/>
      <c r="T12" s="344"/>
      <c r="U12" s="344"/>
      <c r="V12" s="344"/>
      <c r="W12" s="344"/>
      <c r="X12" s="344"/>
      <c r="Y12" s="305" t="s">
        <v>217</v>
      </c>
      <c r="Z12" s="296" t="s">
        <v>25</v>
      </c>
    </row>
    <row r="13" spans="1:36" s="15" customFormat="1" ht="27.6" customHeight="1">
      <c r="A13" s="324"/>
      <c r="B13" s="341" t="s">
        <v>50</v>
      </c>
      <c r="C13" s="303" t="s">
        <v>19</v>
      </c>
      <c r="D13" s="360" t="s">
        <v>209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25" t="s">
        <v>210</v>
      </c>
      <c r="O13" s="325"/>
      <c r="P13" s="325"/>
      <c r="Q13" s="345" t="s">
        <v>211</v>
      </c>
      <c r="R13" s="345"/>
      <c r="S13" s="345"/>
      <c r="T13" s="345"/>
      <c r="U13" s="345"/>
      <c r="V13" s="345"/>
      <c r="W13" s="345"/>
      <c r="X13" s="345"/>
      <c r="Y13" s="306"/>
      <c r="Z13" s="297"/>
    </row>
    <row r="14" spans="1:36" s="15" customFormat="1" ht="18.75" customHeight="1">
      <c r="A14" s="324"/>
      <c r="B14" s="342"/>
      <c r="C14" s="364"/>
      <c r="D14" s="362" t="s">
        <v>2</v>
      </c>
      <c r="E14" s="362" t="s">
        <v>75</v>
      </c>
      <c r="F14" s="362"/>
      <c r="G14" s="308" t="s">
        <v>188</v>
      </c>
      <c r="H14" s="308" t="s">
        <v>189</v>
      </c>
      <c r="I14" s="308" t="s">
        <v>174</v>
      </c>
      <c r="J14" s="346" t="s">
        <v>76</v>
      </c>
      <c r="K14" s="346"/>
      <c r="L14" s="346"/>
      <c r="M14" s="308" t="s">
        <v>220</v>
      </c>
      <c r="N14" s="359" t="s">
        <v>13</v>
      </c>
      <c r="O14" s="348" t="s">
        <v>11</v>
      </c>
      <c r="P14" s="349"/>
      <c r="Q14" s="341" t="s">
        <v>73</v>
      </c>
      <c r="R14" s="308" t="s">
        <v>215</v>
      </c>
      <c r="S14" s="308" t="s">
        <v>218</v>
      </c>
      <c r="T14" s="308" t="s">
        <v>174</v>
      </c>
      <c r="U14" s="346" t="s">
        <v>216</v>
      </c>
      <c r="V14" s="346"/>
      <c r="W14" s="346"/>
      <c r="X14" s="308" t="s">
        <v>219</v>
      </c>
      <c r="Y14" s="306"/>
      <c r="Z14" s="297"/>
    </row>
    <row r="15" spans="1:36" s="15" customFormat="1" ht="48" customHeight="1">
      <c r="A15" s="324"/>
      <c r="B15" s="342"/>
      <c r="C15" s="364"/>
      <c r="D15" s="362"/>
      <c r="E15" s="362"/>
      <c r="F15" s="362"/>
      <c r="G15" s="308"/>
      <c r="H15" s="308"/>
      <c r="I15" s="308"/>
      <c r="J15" s="346"/>
      <c r="K15" s="346"/>
      <c r="L15" s="346"/>
      <c r="M15" s="308"/>
      <c r="N15" s="359"/>
      <c r="O15" s="350"/>
      <c r="P15" s="351"/>
      <c r="Q15" s="342"/>
      <c r="R15" s="308"/>
      <c r="S15" s="308"/>
      <c r="T15" s="308"/>
      <c r="U15" s="346"/>
      <c r="V15" s="346"/>
      <c r="W15" s="346"/>
      <c r="X15" s="308"/>
      <c r="Y15" s="306"/>
      <c r="Z15" s="297"/>
    </row>
    <row r="16" spans="1:36" s="15" customFormat="1" ht="27" customHeight="1">
      <c r="A16" s="324"/>
      <c r="B16" s="342"/>
      <c r="C16" s="364"/>
      <c r="D16" s="362"/>
      <c r="E16" s="363" t="s">
        <v>12</v>
      </c>
      <c r="F16" s="363" t="s">
        <v>51</v>
      </c>
      <c r="G16" s="308"/>
      <c r="H16" s="308"/>
      <c r="I16" s="308"/>
      <c r="J16" s="308" t="s">
        <v>13</v>
      </c>
      <c r="K16" s="309" t="s">
        <v>11</v>
      </c>
      <c r="L16" s="309"/>
      <c r="M16" s="308"/>
      <c r="N16" s="359"/>
      <c r="O16" s="352"/>
      <c r="P16" s="353"/>
      <c r="Q16" s="342"/>
      <c r="R16" s="308"/>
      <c r="S16" s="308"/>
      <c r="T16" s="308"/>
      <c r="U16" s="308" t="s">
        <v>13</v>
      </c>
      <c r="V16" s="309" t="s">
        <v>11</v>
      </c>
      <c r="W16" s="309"/>
      <c r="X16" s="308"/>
      <c r="Y16" s="306"/>
      <c r="Z16" s="297"/>
    </row>
    <row r="17" spans="1:26" s="15" customFormat="1" ht="113.25" customHeight="1">
      <c r="A17" s="324"/>
      <c r="B17" s="343"/>
      <c r="C17" s="304"/>
      <c r="D17" s="362"/>
      <c r="E17" s="363"/>
      <c r="F17" s="363"/>
      <c r="G17" s="308"/>
      <c r="H17" s="308"/>
      <c r="I17" s="308"/>
      <c r="J17" s="308"/>
      <c r="K17" s="205" t="s">
        <v>8</v>
      </c>
      <c r="L17" s="205" t="s">
        <v>7</v>
      </c>
      <c r="M17" s="308"/>
      <c r="N17" s="359"/>
      <c r="O17" s="211" t="s">
        <v>8</v>
      </c>
      <c r="P17" s="211" t="s">
        <v>7</v>
      </c>
      <c r="Q17" s="343"/>
      <c r="R17" s="303"/>
      <c r="S17" s="308"/>
      <c r="T17" s="303"/>
      <c r="U17" s="308"/>
      <c r="V17" s="90" t="s">
        <v>8</v>
      </c>
      <c r="W17" s="90" t="s">
        <v>7</v>
      </c>
      <c r="X17" s="308"/>
      <c r="Y17" s="307"/>
      <c r="Z17" s="298"/>
    </row>
    <row r="18" spans="1:26" s="16" customFormat="1" ht="18.75" customHeight="1">
      <c r="A18" s="308">
        <v>1</v>
      </c>
      <c r="B18" s="303">
        <v>2</v>
      </c>
      <c r="C18" s="303">
        <v>3</v>
      </c>
      <c r="D18" s="308">
        <v>4</v>
      </c>
      <c r="E18" s="303">
        <v>5</v>
      </c>
      <c r="F18" s="303">
        <v>6</v>
      </c>
      <c r="G18" s="138">
        <v>7</v>
      </c>
      <c r="H18" s="303">
        <v>8</v>
      </c>
      <c r="I18" s="303">
        <v>9</v>
      </c>
      <c r="J18" s="92">
        <v>10</v>
      </c>
      <c r="K18" s="91">
        <v>11</v>
      </c>
      <c r="L18" s="303">
        <v>12</v>
      </c>
      <c r="M18" s="91">
        <v>13</v>
      </c>
      <c r="N18" s="308">
        <v>14</v>
      </c>
      <c r="O18" s="91">
        <v>15</v>
      </c>
      <c r="P18" s="308">
        <v>16</v>
      </c>
      <c r="Q18" s="299">
        <v>17</v>
      </c>
      <c r="R18" s="138">
        <v>18</v>
      </c>
      <c r="S18" s="299">
        <v>19</v>
      </c>
      <c r="T18" s="151">
        <v>20</v>
      </c>
      <c r="U18" s="301">
        <v>21</v>
      </c>
      <c r="V18" s="151">
        <v>22</v>
      </c>
      <c r="W18" s="303">
        <v>23</v>
      </c>
      <c r="X18" s="151">
        <v>24</v>
      </c>
      <c r="Y18" s="151">
        <v>25</v>
      </c>
      <c r="Z18" s="308">
        <v>26</v>
      </c>
    </row>
    <row r="19" spans="1:26" s="16" customFormat="1" ht="30.6" customHeight="1">
      <c r="A19" s="308"/>
      <c r="B19" s="304"/>
      <c r="C19" s="304"/>
      <c r="D19" s="308"/>
      <c r="E19" s="304"/>
      <c r="F19" s="304"/>
      <c r="G19" s="217" t="s">
        <v>171</v>
      </c>
      <c r="H19" s="304"/>
      <c r="I19" s="304"/>
      <c r="J19" s="93" t="s">
        <v>58</v>
      </c>
      <c r="K19" s="93" t="s">
        <v>175</v>
      </c>
      <c r="L19" s="304"/>
      <c r="M19" s="93" t="s">
        <v>16</v>
      </c>
      <c r="N19" s="308"/>
      <c r="O19" s="93" t="s">
        <v>59</v>
      </c>
      <c r="P19" s="308"/>
      <c r="Q19" s="300"/>
      <c r="R19" s="217" t="s">
        <v>170</v>
      </c>
      <c r="S19" s="300"/>
      <c r="T19" s="217" t="s">
        <v>172</v>
      </c>
      <c r="U19" s="302"/>
      <c r="V19" s="217" t="s">
        <v>173</v>
      </c>
      <c r="W19" s="304"/>
      <c r="X19" s="217" t="s">
        <v>177</v>
      </c>
      <c r="Y19" s="217" t="s">
        <v>176</v>
      </c>
      <c r="Z19" s="308"/>
    </row>
    <row r="20" spans="1:26" s="16" customFormat="1" ht="42.6" customHeight="1">
      <c r="A20" s="328" t="s">
        <v>24</v>
      </c>
      <c r="B20" s="329"/>
      <c r="C20" s="94" t="s">
        <v>20</v>
      </c>
      <c r="D20" s="330"/>
      <c r="E20" s="331"/>
      <c r="F20" s="96">
        <f>F27</f>
        <v>0</v>
      </c>
      <c r="G20" s="332"/>
      <c r="H20" s="331"/>
      <c r="I20" s="97">
        <f>I22+I40</f>
        <v>0</v>
      </c>
      <c r="J20" s="96">
        <f>K20+L20</f>
        <v>0</v>
      </c>
      <c r="K20" s="96">
        <f>K22+K40</f>
        <v>0</v>
      </c>
      <c r="L20" s="96">
        <f>L22+L40</f>
        <v>0</v>
      </c>
      <c r="M20" s="96">
        <f>M22+M40</f>
        <v>0</v>
      </c>
      <c r="N20" s="96">
        <f>O20+P20</f>
        <v>0</v>
      </c>
      <c r="O20" s="96">
        <f>O22+O40</f>
        <v>0</v>
      </c>
      <c r="P20" s="96">
        <f>P22+P40</f>
        <v>0</v>
      </c>
      <c r="Q20" s="96"/>
      <c r="R20" s="216"/>
      <c r="S20" s="96"/>
      <c r="T20" s="221">
        <f>T22+T40</f>
        <v>0</v>
      </c>
      <c r="U20" s="96">
        <f>V20+W20</f>
        <v>0</v>
      </c>
      <c r="V20" s="96">
        <f>V22+V40</f>
        <v>0</v>
      </c>
      <c r="W20" s="96">
        <f>W22+W40</f>
        <v>0</v>
      </c>
      <c r="X20" s="96">
        <f>X22+X40</f>
        <v>0</v>
      </c>
      <c r="Y20" s="236" t="e">
        <f>X20/M20-1</f>
        <v>#DIV/0!</v>
      </c>
      <c r="Z20" s="71"/>
    </row>
    <row r="21" spans="1:26" s="16" customFormat="1" ht="51.6" customHeight="1">
      <c r="A21" s="317" t="s">
        <v>10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8"/>
      <c r="P21" s="319"/>
      <c r="Q21" s="137"/>
      <c r="R21" s="137"/>
      <c r="S21" s="137"/>
      <c r="T21" s="137"/>
      <c r="U21" s="137"/>
      <c r="V21" s="137"/>
      <c r="W21" s="137"/>
      <c r="X21" s="137"/>
      <c r="Y21" s="237"/>
      <c r="Z21" s="71"/>
    </row>
    <row r="22" spans="1:26" s="16" customFormat="1" ht="62.4" customHeight="1">
      <c r="A22" s="320" t="s">
        <v>18</v>
      </c>
      <c r="B22" s="321"/>
      <c r="C22" s="121"/>
      <c r="D22" s="322"/>
      <c r="E22" s="322"/>
      <c r="F22" s="322"/>
      <c r="G22" s="322"/>
      <c r="H22" s="323"/>
      <c r="I22" s="97">
        <f>I23</f>
        <v>0</v>
      </c>
      <c r="J22" s="96">
        <f>K22+L22</f>
        <v>0</v>
      </c>
      <c r="K22" s="96">
        <f>K23+K27+K30</f>
        <v>0</v>
      </c>
      <c r="L22" s="96">
        <f>L23+L27+L30</f>
        <v>0</v>
      </c>
      <c r="M22" s="95">
        <f>M23+M27+M30</f>
        <v>0</v>
      </c>
      <c r="N22" s="96">
        <f>O22+P22</f>
        <v>0</v>
      </c>
      <c r="O22" s="96">
        <f>O23+O27+O30+O35</f>
        <v>0</v>
      </c>
      <c r="P22" s="96">
        <f>P23+P27+P30+P35</f>
        <v>0</v>
      </c>
      <c r="Q22" s="214" t="s">
        <v>18</v>
      </c>
      <c r="R22" s="356"/>
      <c r="S22" s="355"/>
      <c r="T22" s="97">
        <f>T23</f>
        <v>0</v>
      </c>
      <c r="U22" s="96">
        <f>V22+W22</f>
        <v>0</v>
      </c>
      <c r="V22" s="96">
        <f>V23+V27+V30</f>
        <v>0</v>
      </c>
      <c r="W22" s="96">
        <f>W23+W27+W30</f>
        <v>0</v>
      </c>
      <c r="X22" s="95">
        <f>X23+X27+X30</f>
        <v>0</v>
      </c>
      <c r="Y22" s="236" t="e">
        <f>X22/M22-1</f>
        <v>#DIV/0!</v>
      </c>
      <c r="Z22" s="71"/>
    </row>
    <row r="23" spans="1:26" s="16" customFormat="1" ht="72.599999999999994" customHeight="1">
      <c r="A23" s="320" t="s">
        <v>17</v>
      </c>
      <c r="B23" s="321"/>
      <c r="C23" s="121"/>
      <c r="D23" s="322"/>
      <c r="E23" s="322"/>
      <c r="F23" s="322"/>
      <c r="G23" s="322"/>
      <c r="H23" s="323"/>
      <c r="I23" s="98">
        <f>SUM(I24:I26)</f>
        <v>0</v>
      </c>
      <c r="J23" s="96">
        <f>K23+L23</f>
        <v>0</v>
      </c>
      <c r="K23" s="100">
        <f>SUM(K24:K26)</f>
        <v>0</v>
      </c>
      <c r="L23" s="100">
        <f>SUM(L24:L26)</f>
        <v>0</v>
      </c>
      <c r="M23" s="100">
        <f>SUM(M24:M26)</f>
        <v>0</v>
      </c>
      <c r="N23" s="96">
        <f>O23+P23</f>
        <v>0</v>
      </c>
      <c r="O23" s="100">
        <f>SUM(O24:O26)</f>
        <v>0</v>
      </c>
      <c r="P23" s="100">
        <f>SUM(P24:P26)</f>
        <v>0</v>
      </c>
      <c r="Q23" s="214" t="s">
        <v>17</v>
      </c>
      <c r="R23" s="356"/>
      <c r="S23" s="355"/>
      <c r="T23" s="98">
        <f>SUM(T24:T26)</f>
        <v>0</v>
      </c>
      <c r="U23" s="96">
        <f>V23+W23</f>
        <v>0</v>
      </c>
      <c r="V23" s="100">
        <f>SUM(V24:V26)</f>
        <v>0</v>
      </c>
      <c r="W23" s="100">
        <f>SUM(W24:W26)</f>
        <v>0</v>
      </c>
      <c r="X23" s="100">
        <f>SUM(X24:X26)</f>
        <v>0</v>
      </c>
      <c r="Y23" s="236" t="e">
        <f>X23/M23-1</f>
        <v>#DIV/0!</v>
      </c>
      <c r="Z23" s="71"/>
    </row>
    <row r="24" spans="1:26" ht="39" customHeight="1">
      <c r="A24" s="233"/>
      <c r="B24" s="233"/>
      <c r="C24" s="150" t="s">
        <v>21</v>
      </c>
      <c r="D24" s="76" t="s">
        <v>1</v>
      </c>
      <c r="E24" s="101" t="s">
        <v>14</v>
      </c>
      <c r="F24" s="101" t="s">
        <v>14</v>
      </c>
      <c r="G24" s="103">
        <f>$G$8</f>
        <v>0</v>
      </c>
      <c r="H24" s="64"/>
      <c r="I24" s="65"/>
      <c r="J24" s="102" t="s">
        <v>14</v>
      </c>
      <c r="K24" s="103">
        <f>IF(D24=$D$10,H24*I24,0)</f>
        <v>0</v>
      </c>
      <c r="L24" s="70"/>
      <c r="M24" s="104">
        <f>IF(D24=$D$10,K24*G24/1000,IF(D24=$D$11,L24*G24/1000))</f>
        <v>0</v>
      </c>
      <c r="N24" s="102" t="s">
        <v>14</v>
      </c>
      <c r="O24" s="103">
        <f>IF(D24=$D$10,K24*12,0)</f>
        <v>0</v>
      </c>
      <c r="P24" s="70"/>
      <c r="Q24" s="206"/>
      <c r="R24" s="212">
        <f>$R$8</f>
        <v>0</v>
      </c>
      <c r="S24" s="212">
        <f>SUMIF(уровни2016,Q24,'Нормативы ХВС ГВС ВОВ'!$C$4:$C$20)</f>
        <v>0</v>
      </c>
      <c r="T24" s="208">
        <f>I24</f>
        <v>0</v>
      </c>
      <c r="U24" s="207" t="s">
        <v>14</v>
      </c>
      <c r="V24" s="209">
        <f>IF(D24=$D$10,S24*T24,0)</f>
        <v>0</v>
      </c>
      <c r="W24" s="209">
        <f>L24</f>
        <v>0</v>
      </c>
      <c r="X24" s="236">
        <f>IF(D24=$D$10,V24*R24/1000,IF(D24=$D$11,W24*R24/1000))</f>
        <v>0</v>
      </c>
      <c r="Y24" s="236" t="e">
        <f>X24/M24-1</f>
        <v>#DIV/0!</v>
      </c>
      <c r="Z24" s="71"/>
    </row>
    <row r="25" spans="1:26" ht="39" hidden="1" customHeight="1">
      <c r="A25" s="233"/>
      <c r="B25" s="233"/>
      <c r="C25" s="150" t="s">
        <v>21</v>
      </c>
      <c r="D25" s="76" t="s">
        <v>1</v>
      </c>
      <c r="E25" s="101" t="s">
        <v>14</v>
      </c>
      <c r="F25" s="101" t="s">
        <v>14</v>
      </c>
      <c r="G25" s="103">
        <f>$G$8</f>
        <v>0</v>
      </c>
      <c r="H25" s="64"/>
      <c r="I25" s="65"/>
      <c r="J25" s="102" t="s">
        <v>14</v>
      </c>
      <c r="K25" s="103">
        <f>IF(D25=$D$10,H25*I25,0)</f>
        <v>0</v>
      </c>
      <c r="L25" s="70"/>
      <c r="M25" s="104">
        <f>IF(D25=$D$10,K25*G25/1000,IF(D25=$D$11,L25*G25/1000))</f>
        <v>0</v>
      </c>
      <c r="N25" s="102" t="s">
        <v>14</v>
      </c>
      <c r="O25" s="103">
        <f>IF(D25=$D$10,K25*12,0)</f>
        <v>0</v>
      </c>
      <c r="P25" s="70"/>
      <c r="Q25" s="206"/>
      <c r="R25" s="212">
        <f>$R$8</f>
        <v>0</v>
      </c>
      <c r="S25" s="212">
        <f>SUMIF(уровни2016,Q25,'Нормативы ХВС ГВС ВОВ'!$C$4:$C$20)</f>
        <v>0</v>
      </c>
      <c r="T25" s="208">
        <f>I25</f>
        <v>0</v>
      </c>
      <c r="U25" s="207" t="s">
        <v>14</v>
      </c>
      <c r="V25" s="209">
        <f>IF(D25=$D$10,S25*T25,0)</f>
        <v>0</v>
      </c>
      <c r="W25" s="209">
        <f>L25</f>
        <v>0</v>
      </c>
      <c r="X25" s="236">
        <f>IF(D25=$D$10,V25*R25/1000,IF(D25=$D$11,W25*R25/1000))</f>
        <v>0</v>
      </c>
      <c r="Y25" s="236" t="e">
        <f>X25/M25-1</f>
        <v>#DIV/0!</v>
      </c>
      <c r="Z25" s="71"/>
    </row>
    <row r="26" spans="1:26" s="17" customFormat="1" ht="32.4" customHeight="1">
      <c r="A26" s="134" t="s">
        <v>42</v>
      </c>
      <c r="B26" s="105"/>
      <c r="C26" s="105"/>
      <c r="D26" s="108"/>
      <c r="E26" s="105"/>
      <c r="F26" s="105"/>
      <c r="G26" s="107"/>
      <c r="H26" s="106"/>
      <c r="I26" s="106"/>
      <c r="J26" s="106"/>
      <c r="K26" s="106"/>
      <c r="L26" s="106"/>
      <c r="M26" s="107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71"/>
    </row>
    <row r="27" spans="1:26" s="16" customFormat="1" ht="63.6" customHeight="1">
      <c r="A27" s="320" t="s">
        <v>49</v>
      </c>
      <c r="B27" s="321"/>
      <c r="C27" s="121"/>
      <c r="D27" s="322"/>
      <c r="E27" s="323"/>
      <c r="F27" s="99">
        <f>SUM(F28:F29)</f>
        <v>0</v>
      </c>
      <c r="G27" s="358"/>
      <c r="H27" s="322"/>
      <c r="I27" s="323"/>
      <c r="J27" s="96">
        <f>K27+L27</f>
        <v>0</v>
      </c>
      <c r="K27" s="100">
        <f>SUM(K28:K29)</f>
        <v>0</v>
      </c>
      <c r="L27" s="100">
        <f>SUM(L28:L29)</f>
        <v>0</v>
      </c>
      <c r="M27" s="100">
        <f>SUM(M28:M29)</f>
        <v>0</v>
      </c>
      <c r="N27" s="96">
        <f>O27+P27</f>
        <v>0</v>
      </c>
      <c r="O27" s="100">
        <f>SUM(O28:O29)</f>
        <v>0</v>
      </c>
      <c r="P27" s="100">
        <f>SUM(P28:P29)</f>
        <v>0</v>
      </c>
      <c r="Q27" s="214" t="s">
        <v>49</v>
      </c>
      <c r="R27" s="354"/>
      <c r="S27" s="354"/>
      <c r="T27" s="355"/>
      <c r="U27" s="96">
        <f>V27+W27</f>
        <v>0</v>
      </c>
      <c r="V27" s="100">
        <f>SUM(V28:V29)</f>
        <v>0</v>
      </c>
      <c r="W27" s="100">
        <f>SUM(W28:W29)</f>
        <v>0</v>
      </c>
      <c r="X27" s="100">
        <f>SUM(X28:X29)</f>
        <v>0</v>
      </c>
      <c r="Y27" s="236" t="e">
        <f>X27/M27-1</f>
        <v>#DIV/0!</v>
      </c>
      <c r="Z27" s="71"/>
    </row>
    <row r="28" spans="1:26" ht="48" customHeight="1">
      <c r="A28" s="233"/>
      <c r="B28" s="233"/>
      <c r="C28" s="150" t="s">
        <v>22</v>
      </c>
      <c r="D28" s="76" t="s">
        <v>1</v>
      </c>
      <c r="E28" s="65"/>
      <c r="F28" s="64"/>
      <c r="G28" s="103">
        <f>$G$8</f>
        <v>0</v>
      </c>
      <c r="H28" s="61"/>
      <c r="I28" s="61"/>
      <c r="J28" s="102" t="s">
        <v>14</v>
      </c>
      <c r="K28" s="103">
        <f>IF(D28=$D$10,H28*F28,0)</f>
        <v>0</v>
      </c>
      <c r="L28" s="70"/>
      <c r="M28" s="104">
        <f>IF(D28=$D$10,K28*G28/1000,IF(D28=$D$11,L28*G28/1000))</f>
        <v>0</v>
      </c>
      <c r="N28" s="102" t="s">
        <v>14</v>
      </c>
      <c r="O28" s="103">
        <f>IF(D28=$D$10,K28*12,0)</f>
        <v>0</v>
      </c>
      <c r="P28" s="70"/>
      <c r="Q28" s="206"/>
      <c r="R28" s="212">
        <f>$R$8</f>
        <v>0</v>
      </c>
      <c r="S28" s="213">
        <f>SUMIF(ОДН2017,Q28,'нормативы ОДН ХВС ГВС'!$C$6:$C$15)</f>
        <v>0</v>
      </c>
      <c r="T28" s="208">
        <f>I28</f>
        <v>0</v>
      </c>
      <c r="U28" s="207" t="s">
        <v>14</v>
      </c>
      <c r="V28" s="209">
        <f>IF(D28=$D$10,S28*F28,0)</f>
        <v>0</v>
      </c>
      <c r="W28" s="209">
        <f>L28</f>
        <v>0</v>
      </c>
      <c r="X28" s="236">
        <f>IF(D28=$D$10,V28*R28/1000,IF(D28=$D$11,W28*R28/1000))</f>
        <v>0</v>
      </c>
      <c r="Y28" s="236" t="e">
        <f>X28/M28-1</f>
        <v>#DIV/0!</v>
      </c>
      <c r="Z28" s="71"/>
    </row>
    <row r="29" spans="1:26" s="17" customFormat="1" ht="44.4" customHeight="1">
      <c r="A29" s="120" t="s">
        <v>42</v>
      </c>
      <c r="B29" s="105"/>
      <c r="C29" s="105"/>
      <c r="D29" s="108"/>
      <c r="E29" s="105"/>
      <c r="F29" s="105"/>
      <c r="G29" s="107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71"/>
    </row>
    <row r="30" spans="1:26" s="16" customFormat="1" ht="40.200000000000003" customHeight="1">
      <c r="A30" s="320" t="s">
        <v>56</v>
      </c>
      <c r="B30" s="321"/>
      <c r="C30" s="121"/>
      <c r="D30" s="322"/>
      <c r="E30" s="322"/>
      <c r="F30" s="322"/>
      <c r="G30" s="322"/>
      <c r="H30" s="322"/>
      <c r="I30" s="323"/>
      <c r="J30" s="96">
        <f>K30+L30</f>
        <v>0</v>
      </c>
      <c r="K30" s="100">
        <f>SUM(K31:K33)</f>
        <v>0</v>
      </c>
      <c r="L30" s="100">
        <f>SUM(L31:L33)</f>
        <v>0</v>
      </c>
      <c r="M30" s="100">
        <f>SUM(M31:M33)</f>
        <v>0</v>
      </c>
      <c r="N30" s="96">
        <f>O30+P30</f>
        <v>0</v>
      </c>
      <c r="O30" s="100">
        <f>SUM(O31:O33)</f>
        <v>0</v>
      </c>
      <c r="P30" s="100">
        <f>SUM(P31:P33)</f>
        <v>0</v>
      </c>
      <c r="Q30" s="215" t="s">
        <v>56</v>
      </c>
      <c r="R30" s="354"/>
      <c r="S30" s="354"/>
      <c r="T30" s="355"/>
      <c r="U30" s="96">
        <f>V30+W30</f>
        <v>0</v>
      </c>
      <c r="V30" s="100">
        <f>SUM(V31:V33)</f>
        <v>0</v>
      </c>
      <c r="W30" s="100">
        <f>SUM(W31:W33)</f>
        <v>0</v>
      </c>
      <c r="X30" s="100">
        <f>SUM(X31:X33)</f>
        <v>0</v>
      </c>
      <c r="Y30" s="210" t="e">
        <f>X30/M30-1</f>
        <v>#DIV/0!</v>
      </c>
      <c r="Z30" s="71"/>
    </row>
    <row r="31" spans="1:26" ht="53.4" customHeight="1">
      <c r="A31" s="233"/>
      <c r="B31" s="233"/>
      <c r="C31" s="150" t="s">
        <v>57</v>
      </c>
      <c r="D31" s="76" t="s">
        <v>1</v>
      </c>
      <c r="E31" s="101" t="s">
        <v>14</v>
      </c>
      <c r="F31" s="101" t="s">
        <v>14</v>
      </c>
      <c r="G31" s="103">
        <f>$G$8</f>
        <v>0</v>
      </c>
      <c r="H31" s="69"/>
      <c r="I31" s="65"/>
      <c r="J31" s="102" t="s">
        <v>14</v>
      </c>
      <c r="K31" s="103">
        <f>IF(D31=$D$10,H31*I31,0)</f>
        <v>0</v>
      </c>
      <c r="L31" s="70"/>
      <c r="M31" s="104">
        <f>IF(D31=$D$10,K31*G31/1000,IF(D31=$D$11,L31*G31/1000))</f>
        <v>0</v>
      </c>
      <c r="N31" s="102" t="s">
        <v>14</v>
      </c>
      <c r="O31" s="103">
        <f>IF(D31=$D$10,K31*12,0)</f>
        <v>0</v>
      </c>
      <c r="P31" s="70"/>
      <c r="Q31" s="206"/>
      <c r="R31" s="212">
        <f>$R$8</f>
        <v>0</v>
      </c>
      <c r="S31" s="212">
        <f>SUMIF(ХВСбани_скот,Q31,'нормативы ХВС бани,полив, скот'!$D$8:$D$23)</f>
        <v>0</v>
      </c>
      <c r="T31" s="208">
        <f>I31</f>
        <v>0</v>
      </c>
      <c r="U31" s="207" t="s">
        <v>14</v>
      </c>
      <c r="V31" s="209">
        <f>IF(D31=$D$10,S31*T31,0)</f>
        <v>0</v>
      </c>
      <c r="W31" s="209">
        <f>L31</f>
        <v>0</v>
      </c>
      <c r="X31" s="236">
        <f>IF(D31=$D$10,V31*R31/1000,IF(D31=$D$11,W31*R31/1000))</f>
        <v>0</v>
      </c>
      <c r="Y31" s="210" t="e">
        <f>X31/M31-1</f>
        <v>#DIV/0!</v>
      </c>
      <c r="Z31" s="71"/>
    </row>
    <row r="32" spans="1:26" ht="53.4" hidden="1" customHeight="1">
      <c r="A32" s="233"/>
      <c r="B32" s="233"/>
      <c r="C32" s="150" t="s">
        <v>57</v>
      </c>
      <c r="D32" s="76" t="s">
        <v>0</v>
      </c>
      <c r="E32" s="101" t="s">
        <v>14</v>
      </c>
      <c r="F32" s="101" t="s">
        <v>14</v>
      </c>
      <c r="G32" s="103">
        <f>$G$8</f>
        <v>0</v>
      </c>
      <c r="H32" s="69"/>
      <c r="I32" s="65"/>
      <c r="J32" s="102" t="s">
        <v>14</v>
      </c>
      <c r="K32" s="103">
        <f>IF(D32=$D$10,H32*I32,0)</f>
        <v>0</v>
      </c>
      <c r="L32" s="70"/>
      <c r="M32" s="104">
        <f>IF(D32=$D$10,K32*G32/1000,IF(D32=$D$11,L32*G32/1000))</f>
        <v>0</v>
      </c>
      <c r="N32" s="102" t="s">
        <v>14</v>
      </c>
      <c r="O32" s="103">
        <f>IF(D32=$D$10,K32*12,0)</f>
        <v>0</v>
      </c>
      <c r="P32" s="70"/>
      <c r="Q32" s="206"/>
      <c r="R32" s="212">
        <f>$R$8</f>
        <v>0</v>
      </c>
      <c r="S32" s="212">
        <f>SUMIF(ХВСбани_скот,Q32,'нормативы ХВС бани,полив, скот'!$D$8:$D$23)</f>
        <v>0</v>
      </c>
      <c r="T32" s="208">
        <f>I32</f>
        <v>0</v>
      </c>
      <c r="U32" s="207" t="s">
        <v>14</v>
      </c>
      <c r="V32" s="209">
        <f>IF(D32=$D$10,S32*T32,0)</f>
        <v>0</v>
      </c>
      <c r="W32" s="209">
        <f>L32</f>
        <v>0</v>
      </c>
      <c r="X32" s="236">
        <f>IF(D32=$D$10,V32*R32/1000,IF(D32=$D$11,W32*R32/1000))</f>
        <v>0</v>
      </c>
      <c r="Y32" s="210" t="e">
        <f>X32/M32-1</f>
        <v>#DIV/0!</v>
      </c>
      <c r="Z32" s="71"/>
    </row>
    <row r="33" spans="1:26" s="17" customFormat="1" ht="32.4" customHeight="1">
      <c r="A33" s="120" t="s">
        <v>42</v>
      </c>
      <c r="B33" s="105"/>
      <c r="C33" s="105"/>
      <c r="D33" s="108"/>
      <c r="E33" s="105"/>
      <c r="F33" s="105"/>
      <c r="G33" s="107"/>
      <c r="H33" s="106"/>
      <c r="I33" s="106"/>
      <c r="J33" s="106"/>
      <c r="K33" s="106"/>
      <c r="L33" s="106"/>
      <c r="M33" s="107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71"/>
    </row>
    <row r="34" spans="1:26" s="17" customFormat="1" ht="52.2" customHeight="1">
      <c r="A34" s="105"/>
      <c r="B34" s="105"/>
      <c r="C34" s="105"/>
      <c r="D34" s="108"/>
      <c r="E34" s="105"/>
      <c r="F34" s="105"/>
      <c r="G34" s="107"/>
      <c r="H34" s="107"/>
      <c r="I34" s="107"/>
      <c r="J34" s="313" t="s">
        <v>63</v>
      </c>
      <c r="K34" s="314"/>
      <c r="L34" s="314"/>
      <c r="M34" s="315"/>
      <c r="N34" s="312" t="s">
        <v>62</v>
      </c>
      <c r="O34" s="312"/>
      <c r="P34" s="312"/>
      <c r="Q34" s="157"/>
      <c r="R34" s="157"/>
      <c r="S34" s="157"/>
      <c r="T34" s="157"/>
      <c r="U34" s="335" t="s">
        <v>63</v>
      </c>
      <c r="V34" s="335"/>
      <c r="W34" s="335"/>
      <c r="X34" s="335"/>
      <c r="Y34" s="157"/>
      <c r="Z34" s="71"/>
    </row>
    <row r="35" spans="1:26" s="16" customFormat="1" ht="40.200000000000003" customHeight="1">
      <c r="A35" s="320" t="s">
        <v>60</v>
      </c>
      <c r="B35" s="321"/>
      <c r="C35" s="121"/>
      <c r="D35" s="322"/>
      <c r="E35" s="322"/>
      <c r="F35" s="322"/>
      <c r="G35" s="322"/>
      <c r="H35" s="322"/>
      <c r="I35" s="323"/>
      <c r="J35" s="96">
        <f>K35+L35</f>
        <v>0</v>
      </c>
      <c r="K35" s="100">
        <f>SUM(K36:K38)</f>
        <v>0</v>
      </c>
      <c r="L35" s="100">
        <f>SUM(L36:L38)</f>
        <v>0</v>
      </c>
      <c r="M35" s="100">
        <f>SUM(M36:M38)</f>
        <v>0</v>
      </c>
      <c r="N35" s="96">
        <f>O35+P35</f>
        <v>0</v>
      </c>
      <c r="O35" s="100">
        <f>SUM(O36:O38)</f>
        <v>0</v>
      </c>
      <c r="P35" s="100">
        <f>SUM(P36:P38)</f>
        <v>0</v>
      </c>
      <c r="Q35" s="215" t="s">
        <v>60</v>
      </c>
      <c r="R35" s="357"/>
      <c r="S35" s="357"/>
      <c r="T35" s="357"/>
      <c r="U35" s="96">
        <f>V35+W35</f>
        <v>0</v>
      </c>
      <c r="V35" s="100">
        <f>SUM(V36:V38)</f>
        <v>0</v>
      </c>
      <c r="W35" s="100">
        <f>SUM(W36:W38)</f>
        <v>0</v>
      </c>
      <c r="X35" s="100">
        <f>SUM(X36:X38)</f>
        <v>0</v>
      </c>
      <c r="Y35" s="236" t="e">
        <f>X35/M35-1</f>
        <v>#DIV/0!</v>
      </c>
      <c r="Z35" s="71"/>
    </row>
    <row r="36" spans="1:26" ht="53.4" customHeight="1">
      <c r="A36" s="233"/>
      <c r="B36" s="233"/>
      <c r="C36" s="150" t="s">
        <v>61</v>
      </c>
      <c r="D36" s="76" t="s">
        <v>0</v>
      </c>
      <c r="E36" s="101" t="s">
        <v>14</v>
      </c>
      <c r="F36" s="101" t="s">
        <v>14</v>
      </c>
      <c r="G36" s="103">
        <f>$G$8</f>
        <v>0</v>
      </c>
      <c r="H36" s="69"/>
      <c r="I36" s="65"/>
      <c r="J36" s="102" t="s">
        <v>14</v>
      </c>
      <c r="K36" s="103">
        <f>IF(D36=$D$10,H36*I36,0)</f>
        <v>0</v>
      </c>
      <c r="L36" s="70"/>
      <c r="M36" s="104">
        <f>IF(D36=$D$10,K36*G36/1000,IF(D36=$D$11,L36*G36/1000))</f>
        <v>0</v>
      </c>
      <c r="N36" s="102" t="s">
        <v>14</v>
      </c>
      <c r="O36" s="103">
        <f>IF(D36=$D$10,K36*12,0)</f>
        <v>0</v>
      </c>
      <c r="P36" s="70"/>
      <c r="Q36" s="206"/>
      <c r="R36" s="212">
        <f>$R$8</f>
        <v>0</v>
      </c>
      <c r="S36" s="213">
        <f>SUMIF(полив,Q36,'нормативы ХВС бани,полив, скот'!$D$5:$D$6)</f>
        <v>0</v>
      </c>
      <c r="T36" s="208">
        <f>I36</f>
        <v>0</v>
      </c>
      <c r="U36" s="207" t="s">
        <v>14</v>
      </c>
      <c r="V36" s="209">
        <f>IF(D36=$D$10,S36*T36,0)</f>
        <v>0</v>
      </c>
      <c r="W36" s="209">
        <f>L36</f>
        <v>0</v>
      </c>
      <c r="X36" s="236">
        <f>IF(D36=$D$10,V36*R36/1000,IF(D36=$D$11,W36*R36/1000))</f>
        <v>0</v>
      </c>
      <c r="Y36" s="236" t="e">
        <f>X36/M36-1</f>
        <v>#DIV/0!</v>
      </c>
      <c r="Z36" s="71"/>
    </row>
    <row r="37" spans="1:26" ht="53.4" hidden="1" customHeight="1">
      <c r="A37" s="233"/>
      <c r="B37" s="233"/>
      <c r="C37" s="266" t="s">
        <v>61</v>
      </c>
      <c r="D37" s="76" t="s">
        <v>0</v>
      </c>
      <c r="E37" s="101" t="s">
        <v>14</v>
      </c>
      <c r="F37" s="101" t="s">
        <v>14</v>
      </c>
      <c r="G37" s="103">
        <f>$G$8</f>
        <v>0</v>
      </c>
      <c r="H37" s="69"/>
      <c r="I37" s="65"/>
      <c r="J37" s="102" t="s">
        <v>14</v>
      </c>
      <c r="K37" s="103">
        <f>IF(D37=$D$10,H37*I37,0)</f>
        <v>0</v>
      </c>
      <c r="L37" s="70"/>
      <c r="M37" s="104">
        <f>IF(D37=$D$10,K37*G37/1000,IF(D37=$D$11,L37*G37/1000))</f>
        <v>0</v>
      </c>
      <c r="N37" s="102" t="s">
        <v>14</v>
      </c>
      <c r="O37" s="103">
        <f>IF(D37=$D$10,K37*12,0)</f>
        <v>0</v>
      </c>
      <c r="P37" s="70"/>
      <c r="Q37" s="206"/>
      <c r="R37" s="212">
        <f>$R$8</f>
        <v>0</v>
      </c>
      <c r="S37" s="213">
        <f>SUMIF(полив,Q37,'нормативы ХВС бани,полив, скот'!$D$5:$D$6)</f>
        <v>0</v>
      </c>
      <c r="T37" s="208">
        <f>I37</f>
        <v>0</v>
      </c>
      <c r="U37" s="207" t="s">
        <v>14</v>
      </c>
      <c r="V37" s="209">
        <f>IF(D37=$D$10,S37*T37,0)</f>
        <v>0</v>
      </c>
      <c r="W37" s="209">
        <f>L37</f>
        <v>0</v>
      </c>
      <c r="X37" s="236">
        <f>IF(D37=$D$10,V37*R37/1000,IF(D37=$D$11,W37*R37/1000))</f>
        <v>0</v>
      </c>
      <c r="Y37" s="236" t="e">
        <f>X37/M37-1</f>
        <v>#DIV/0!</v>
      </c>
      <c r="Z37" s="71"/>
    </row>
    <row r="38" spans="1:26" s="17" customFormat="1" ht="32.4" customHeight="1">
      <c r="A38" s="120" t="s">
        <v>42</v>
      </c>
      <c r="B38" s="105"/>
      <c r="C38" s="105"/>
      <c r="D38" s="108"/>
      <c r="E38" s="105"/>
      <c r="F38" s="105"/>
      <c r="G38" s="107"/>
      <c r="H38" s="106"/>
      <c r="I38" s="106"/>
      <c r="J38" s="106"/>
      <c r="K38" s="106"/>
      <c r="L38" s="106"/>
      <c r="M38" s="107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71"/>
    </row>
    <row r="39" spans="1:26" s="33" customFormat="1" ht="33.6" customHeight="1">
      <c r="A39" s="317" t="s">
        <v>9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9"/>
      <c r="Q39" s="137"/>
      <c r="R39" s="230"/>
      <c r="S39" s="230"/>
      <c r="T39" s="137"/>
      <c r="U39" s="137"/>
      <c r="V39" s="137"/>
      <c r="W39" s="137"/>
      <c r="X39" s="137"/>
      <c r="Y39" s="137"/>
      <c r="Z39" s="71"/>
    </row>
    <row r="40" spans="1:26" s="48" customFormat="1" ht="58.2" customHeight="1">
      <c r="A40" s="320" t="s">
        <v>23</v>
      </c>
      <c r="B40" s="321"/>
      <c r="C40" s="121"/>
      <c r="D40" s="322"/>
      <c r="E40" s="322"/>
      <c r="F40" s="322"/>
      <c r="G40" s="322"/>
      <c r="H40" s="323"/>
      <c r="I40" s="97">
        <f>I41</f>
        <v>0</v>
      </c>
      <c r="J40" s="95">
        <f>K40+L40</f>
        <v>0</v>
      </c>
      <c r="K40" s="95">
        <f>K41+K45</f>
        <v>0</v>
      </c>
      <c r="L40" s="95">
        <f>L41+L45</f>
        <v>0</v>
      </c>
      <c r="M40" s="95">
        <f>M41+M45</f>
        <v>0</v>
      </c>
      <c r="N40" s="95">
        <f>O40+P40</f>
        <v>0</v>
      </c>
      <c r="O40" s="95">
        <f>O41+O45+O50</f>
        <v>0</v>
      </c>
      <c r="P40" s="95">
        <f>P41+P45+P50</f>
        <v>0</v>
      </c>
      <c r="Q40" s="214" t="s">
        <v>23</v>
      </c>
      <c r="R40" s="214"/>
      <c r="S40" s="231"/>
      <c r="T40" s="229">
        <f>T41</f>
        <v>0</v>
      </c>
      <c r="U40" s="95">
        <f>V40+W40</f>
        <v>0</v>
      </c>
      <c r="V40" s="95">
        <f>V41+V45</f>
        <v>0</v>
      </c>
      <c r="W40" s="95">
        <f>W41+W45</f>
        <v>0</v>
      </c>
      <c r="X40" s="95">
        <f>X41+X45</f>
        <v>0</v>
      </c>
      <c r="Y40" s="236" t="e">
        <f t="shared" ref="Y40:Y45" si="0">X40/M40-1</f>
        <v>#DIV/0!</v>
      </c>
      <c r="Z40" s="71"/>
    </row>
    <row r="41" spans="1:26" s="36" customFormat="1" ht="53.4" customHeight="1">
      <c r="A41" s="320" t="s">
        <v>17</v>
      </c>
      <c r="B41" s="321"/>
      <c r="C41" s="121"/>
      <c r="D41" s="322"/>
      <c r="E41" s="322"/>
      <c r="F41" s="322"/>
      <c r="G41" s="322"/>
      <c r="H41" s="323"/>
      <c r="I41" s="98">
        <f>SUM(I42:I44)</f>
        <v>0</v>
      </c>
      <c r="J41" s="96">
        <f>K41+L41</f>
        <v>0</v>
      </c>
      <c r="K41" s="100">
        <f t="shared" ref="K41:M41" si="1">SUM(K42:K44)</f>
        <v>0</v>
      </c>
      <c r="L41" s="100">
        <f t="shared" si="1"/>
        <v>0</v>
      </c>
      <c r="M41" s="100">
        <f t="shared" si="1"/>
        <v>0</v>
      </c>
      <c r="N41" s="95">
        <f>O41+P41</f>
        <v>0</v>
      </c>
      <c r="O41" s="100">
        <f>SUM(O42:O44)</f>
        <v>0</v>
      </c>
      <c r="P41" s="100">
        <f>SUM(P42:P44)</f>
        <v>0</v>
      </c>
      <c r="Q41" s="215" t="s">
        <v>17</v>
      </c>
      <c r="R41" s="214"/>
      <c r="S41" s="231"/>
      <c r="T41" s="98">
        <f>SUM(T42:T44)</f>
        <v>0</v>
      </c>
      <c r="U41" s="96">
        <f>V41+W41</f>
        <v>0</v>
      </c>
      <c r="V41" s="100">
        <f>SUM(V42:V44)</f>
        <v>0</v>
      </c>
      <c r="W41" s="100">
        <f>SUM(W42:W44)</f>
        <v>0</v>
      </c>
      <c r="X41" s="100">
        <f>SUM(X42:X44)</f>
        <v>0</v>
      </c>
      <c r="Y41" s="236" t="e">
        <f t="shared" si="0"/>
        <v>#DIV/0!</v>
      </c>
      <c r="Z41" s="71"/>
    </row>
    <row r="42" spans="1:26" ht="55.95" customHeight="1">
      <c r="A42" s="233"/>
      <c r="B42" s="233"/>
      <c r="C42" s="110" t="s">
        <v>21</v>
      </c>
      <c r="D42" s="76" t="s">
        <v>1</v>
      </c>
      <c r="E42" s="111" t="s">
        <v>14</v>
      </c>
      <c r="F42" s="111" t="s">
        <v>14</v>
      </c>
      <c r="G42" s="103">
        <f>$G$8</f>
        <v>0</v>
      </c>
      <c r="H42" s="69"/>
      <c r="I42" s="65"/>
      <c r="J42" s="112" t="s">
        <v>14</v>
      </c>
      <c r="K42" s="103">
        <f>IF(D42=$D$10,H42*I42,0)</f>
        <v>0</v>
      </c>
      <c r="L42" s="70"/>
      <c r="M42" s="104">
        <f>IF(D42=$D$10,K42*G42/1000,IF(D42=$D$11,L42*G42/1000))</f>
        <v>0</v>
      </c>
      <c r="N42" s="102" t="s">
        <v>14</v>
      </c>
      <c r="O42" s="103">
        <f>IF(D42=$D$10,K42*12,0)</f>
        <v>0</v>
      </c>
      <c r="P42" s="70"/>
      <c r="Q42" s="206"/>
      <c r="R42" s="212">
        <f>$R$8</f>
        <v>0</v>
      </c>
      <c r="S42" s="212">
        <f>SUMIF(уровни2016,Q42,'Нормативы ХВС ГВС ВОВ'!$C$4:$C$20)</f>
        <v>0</v>
      </c>
      <c r="T42" s="208">
        <f>I42</f>
        <v>0</v>
      </c>
      <c r="U42" s="207" t="s">
        <v>14</v>
      </c>
      <c r="V42" s="209">
        <f>IF(D42=$D$10,S42*T42,0)</f>
        <v>0</v>
      </c>
      <c r="W42" s="209">
        <f>L42</f>
        <v>0</v>
      </c>
      <c r="X42" s="236">
        <f>IF(D42=$D$10,V42*R42/1000,IF(D42=$D$11,W42*R42/1000))</f>
        <v>0</v>
      </c>
      <c r="Y42" s="236" t="e">
        <f t="shared" ref="Y42" si="2">X42/M42-1</f>
        <v>#DIV/0!</v>
      </c>
      <c r="Z42" s="71"/>
    </row>
    <row r="43" spans="1:26" ht="55.95" hidden="1" customHeight="1">
      <c r="A43" s="233"/>
      <c r="B43" s="233"/>
      <c r="C43" s="110" t="s">
        <v>21</v>
      </c>
      <c r="D43" s="76" t="s">
        <v>0</v>
      </c>
      <c r="E43" s="111" t="s">
        <v>14</v>
      </c>
      <c r="F43" s="111" t="s">
        <v>14</v>
      </c>
      <c r="G43" s="103">
        <f>$G$8</f>
        <v>0</v>
      </c>
      <c r="H43" s="69"/>
      <c r="I43" s="65"/>
      <c r="J43" s="112" t="s">
        <v>14</v>
      </c>
      <c r="K43" s="103">
        <f>IF(D43=$D$10,H43*I43,0)</f>
        <v>0</v>
      </c>
      <c r="L43" s="70"/>
      <c r="M43" s="104">
        <f>IF(D43=$D$10,K43*G43/1000,IF(D43=$D$11,L43*G43/1000))</f>
        <v>0</v>
      </c>
      <c r="N43" s="102" t="s">
        <v>14</v>
      </c>
      <c r="O43" s="103">
        <f>IF(D43=$D$10,K43*12,0)</f>
        <v>0</v>
      </c>
      <c r="P43" s="70"/>
      <c r="Q43" s="206"/>
      <c r="R43" s="212">
        <f>$R$8</f>
        <v>0</v>
      </c>
      <c r="S43" s="212">
        <f>SUMIF(уровни2016,Q43,'Нормативы ХВС ГВС ВОВ'!$C$4:$C$20)</f>
        <v>0</v>
      </c>
      <c r="T43" s="208">
        <f>I43</f>
        <v>0</v>
      </c>
      <c r="U43" s="207" t="s">
        <v>14</v>
      </c>
      <c r="V43" s="209">
        <f>IF(D43=$D$10,S43*T43,0)</f>
        <v>0</v>
      </c>
      <c r="W43" s="209">
        <f>L43</f>
        <v>0</v>
      </c>
      <c r="X43" s="236">
        <f>IF(D43=$D$10,V43*R43/1000,IF(D43=$D$11,W43*R43/1000))</f>
        <v>0</v>
      </c>
      <c r="Y43" s="236" t="e">
        <f t="shared" ref="Y43" si="3">X43/M43-1</f>
        <v>#DIV/0!</v>
      </c>
      <c r="Z43" s="71"/>
    </row>
    <row r="44" spans="1:26" s="17" customFormat="1" ht="32.4" customHeight="1">
      <c r="A44" s="120" t="s">
        <v>42</v>
      </c>
      <c r="B44" s="105"/>
      <c r="C44" s="105"/>
      <c r="D44" s="108"/>
      <c r="E44" s="105"/>
      <c r="F44" s="105"/>
      <c r="G44" s="107"/>
      <c r="H44" s="106"/>
      <c r="I44" s="106"/>
      <c r="J44" s="106"/>
      <c r="K44" s="106"/>
      <c r="L44" s="106"/>
      <c r="M44" s="107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71"/>
    </row>
    <row r="45" spans="1:26" s="16" customFormat="1" ht="40.200000000000003" customHeight="1">
      <c r="A45" s="320" t="s">
        <v>56</v>
      </c>
      <c r="B45" s="321"/>
      <c r="C45" s="121"/>
      <c r="D45" s="322"/>
      <c r="E45" s="322"/>
      <c r="F45" s="322"/>
      <c r="G45" s="322"/>
      <c r="H45" s="322"/>
      <c r="I45" s="323"/>
      <c r="J45" s="96">
        <f>K45+L45</f>
        <v>0</v>
      </c>
      <c r="K45" s="100">
        <f t="shared" ref="K45:P45" si="4">SUM(K46:K48)</f>
        <v>0</v>
      </c>
      <c r="L45" s="100">
        <f t="shared" si="4"/>
        <v>0</v>
      </c>
      <c r="M45" s="100">
        <f t="shared" si="4"/>
        <v>0</v>
      </c>
      <c r="N45" s="95">
        <f>O45+P45</f>
        <v>0</v>
      </c>
      <c r="O45" s="100">
        <f t="shared" si="4"/>
        <v>0</v>
      </c>
      <c r="P45" s="222">
        <f t="shared" si="4"/>
        <v>0</v>
      </c>
      <c r="Q45" s="214" t="s">
        <v>56</v>
      </c>
      <c r="R45" s="214"/>
      <c r="S45" s="227"/>
      <c r="T45" s="228"/>
      <c r="U45" s="223">
        <f>V45+W45</f>
        <v>0</v>
      </c>
      <c r="V45" s="100">
        <f>SUM(V46:V48)</f>
        <v>0</v>
      </c>
      <c r="W45" s="100">
        <f>SUM(W46:W48)</f>
        <v>0</v>
      </c>
      <c r="X45" s="100">
        <f>SUM(X46:X48)</f>
        <v>0</v>
      </c>
      <c r="Y45" s="236" t="e">
        <f t="shared" si="0"/>
        <v>#DIV/0!</v>
      </c>
      <c r="Z45" s="71"/>
    </row>
    <row r="46" spans="1:26" ht="42.6" customHeight="1">
      <c r="A46" s="233"/>
      <c r="B46" s="233"/>
      <c r="C46" s="150" t="s">
        <v>57</v>
      </c>
      <c r="D46" s="76" t="s">
        <v>0</v>
      </c>
      <c r="E46" s="101" t="s">
        <v>14</v>
      </c>
      <c r="F46" s="101" t="s">
        <v>14</v>
      </c>
      <c r="G46" s="103">
        <f>$G$8</f>
        <v>0</v>
      </c>
      <c r="H46" s="69"/>
      <c r="I46" s="65"/>
      <c r="J46" s="102" t="s">
        <v>14</v>
      </c>
      <c r="K46" s="103">
        <f>IF(D46=$D$10,H46*I46,0)</f>
        <v>0</v>
      </c>
      <c r="L46" s="70"/>
      <c r="M46" s="104">
        <f>IF(D46=$D$10,K46*G46/1000,IF(D46=$D$11,L46*G46/1000))</f>
        <v>0</v>
      </c>
      <c r="N46" s="102" t="s">
        <v>14</v>
      </c>
      <c r="O46" s="103">
        <f>IF(D46=$D$10,K46*12,0)</f>
        <v>0</v>
      </c>
      <c r="P46" s="70"/>
      <c r="Q46" s="224"/>
      <c r="R46" s="225">
        <f>$R$8</f>
        <v>0</v>
      </c>
      <c r="S46" s="225">
        <f>SUMIF(ХВСбани_скот,Q46,'нормативы ХВС бани,полив, скот'!$D$8:$D$23)</f>
        <v>0</v>
      </c>
      <c r="T46" s="226">
        <f>I46</f>
        <v>0</v>
      </c>
      <c r="U46" s="207" t="s">
        <v>14</v>
      </c>
      <c r="V46" s="209">
        <f>IF(D46=$D$10,S46*T46,0)</f>
        <v>0</v>
      </c>
      <c r="W46" s="209">
        <f>L46</f>
        <v>0</v>
      </c>
      <c r="X46" s="236">
        <f>IF(D46=$D$10,V46*R46/1000,IF(D46=$D$11,W46*R46/1000))</f>
        <v>0</v>
      </c>
      <c r="Y46" s="236" t="e">
        <f t="shared" ref="Y46" si="5">X46/M46-1</f>
        <v>#DIV/0!</v>
      </c>
      <c r="Z46" s="71"/>
    </row>
    <row r="47" spans="1:26" ht="42.6" hidden="1" customHeight="1">
      <c r="A47" s="233"/>
      <c r="B47" s="233"/>
      <c r="C47" s="150" t="s">
        <v>57</v>
      </c>
      <c r="D47" s="76" t="s">
        <v>0</v>
      </c>
      <c r="E47" s="101" t="s">
        <v>14</v>
      </c>
      <c r="F47" s="101" t="s">
        <v>14</v>
      </c>
      <c r="G47" s="103">
        <f>$G$8</f>
        <v>0</v>
      </c>
      <c r="H47" s="69"/>
      <c r="I47" s="65"/>
      <c r="J47" s="102" t="s">
        <v>14</v>
      </c>
      <c r="K47" s="103">
        <f>IF(D47=$D$10,H47*I47,0)</f>
        <v>0</v>
      </c>
      <c r="L47" s="70"/>
      <c r="M47" s="104">
        <f>IF(D47=$D$10,K47*G47/1000,IF(D47=$D$11,L47*G47/1000))</f>
        <v>0</v>
      </c>
      <c r="N47" s="102" t="s">
        <v>14</v>
      </c>
      <c r="O47" s="103">
        <f>IF(D47=$D$10,K47*12,0)</f>
        <v>0</v>
      </c>
      <c r="P47" s="70"/>
      <c r="Q47" s="224"/>
      <c r="R47" s="225">
        <f>$R$8</f>
        <v>0</v>
      </c>
      <c r="S47" s="225">
        <f>SUMIF(ХВСбани_скот,Q47,'нормативы ХВС бани,полив, скот'!$D$8:$D$23)</f>
        <v>0</v>
      </c>
      <c r="T47" s="226">
        <f>I47</f>
        <v>0</v>
      </c>
      <c r="U47" s="207" t="s">
        <v>14</v>
      </c>
      <c r="V47" s="209">
        <f>IF(D47=$D$10,S47*T47,0)</f>
        <v>0</v>
      </c>
      <c r="W47" s="209">
        <f>L47</f>
        <v>0</v>
      </c>
      <c r="X47" s="236">
        <f>IF(D47=$D$10,V47*R47/1000,IF(D47=$D$11,W47*R47/1000))</f>
        <v>0</v>
      </c>
      <c r="Y47" s="236" t="e">
        <f t="shared" ref="Y47" si="6">X47/M47-1</f>
        <v>#DIV/0!</v>
      </c>
      <c r="Z47" s="71"/>
    </row>
    <row r="48" spans="1:26" s="17" customFormat="1" ht="32.4" customHeight="1">
      <c r="A48" s="120" t="s">
        <v>42</v>
      </c>
      <c r="B48" s="105"/>
      <c r="C48" s="105"/>
      <c r="D48" s="108"/>
      <c r="E48" s="105"/>
      <c r="F48" s="105"/>
      <c r="G48" s="107"/>
      <c r="H48" s="106"/>
      <c r="I48" s="106"/>
      <c r="J48" s="106"/>
      <c r="K48" s="106"/>
      <c r="L48" s="106"/>
      <c r="M48" s="107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13"/>
    </row>
    <row r="49" spans="1:90" s="17" customFormat="1" ht="50.4" customHeight="1">
      <c r="A49" s="105"/>
      <c r="B49" s="105"/>
      <c r="C49" s="105"/>
      <c r="D49" s="108"/>
      <c r="E49" s="105"/>
      <c r="F49" s="105"/>
      <c r="G49" s="107"/>
      <c r="H49" s="106"/>
      <c r="I49" s="106"/>
      <c r="J49" s="313" t="s">
        <v>63</v>
      </c>
      <c r="K49" s="314"/>
      <c r="L49" s="314"/>
      <c r="M49" s="315"/>
      <c r="N49" s="312" t="s">
        <v>62</v>
      </c>
      <c r="O49" s="312"/>
      <c r="P49" s="312"/>
      <c r="Q49" s="157"/>
      <c r="R49" s="157"/>
      <c r="S49" s="157"/>
      <c r="T49" s="157"/>
      <c r="U49" s="313" t="s">
        <v>63</v>
      </c>
      <c r="V49" s="314"/>
      <c r="W49" s="314"/>
      <c r="X49" s="315"/>
      <c r="Y49" s="157"/>
      <c r="Z49" s="113"/>
    </row>
    <row r="50" spans="1:90" s="16" customFormat="1" ht="40.200000000000003" customHeight="1">
      <c r="A50" s="320" t="s">
        <v>60</v>
      </c>
      <c r="B50" s="321"/>
      <c r="C50" s="121"/>
      <c r="D50" s="322"/>
      <c r="E50" s="322"/>
      <c r="F50" s="322"/>
      <c r="G50" s="322"/>
      <c r="H50" s="322"/>
      <c r="I50" s="323"/>
      <c r="J50" s="96">
        <f>K50+L50</f>
        <v>0</v>
      </c>
      <c r="K50" s="100">
        <f>SUM(K51:K53)</f>
        <v>0</v>
      </c>
      <c r="L50" s="100">
        <f>SUM(L51:L53)</f>
        <v>0</v>
      </c>
      <c r="M50" s="100">
        <f>SUM(M51:M53)</f>
        <v>0</v>
      </c>
      <c r="N50" s="96">
        <f>O50+P50</f>
        <v>0</v>
      </c>
      <c r="O50" s="100">
        <f>SUM(O51:O53)</f>
        <v>0</v>
      </c>
      <c r="P50" s="100">
        <f>SUM(P51:P53)</f>
        <v>0</v>
      </c>
      <c r="Q50" s="100"/>
      <c r="R50" s="100"/>
      <c r="S50" s="100"/>
      <c r="T50" s="100"/>
      <c r="U50" s="96">
        <f>V50+W50</f>
        <v>0</v>
      </c>
      <c r="V50" s="100">
        <f>SUM(V51:V53)</f>
        <v>0</v>
      </c>
      <c r="W50" s="100">
        <f>SUM(W51:W53)</f>
        <v>0</v>
      </c>
      <c r="X50" s="100">
        <f>SUM(X51:X53)</f>
        <v>0</v>
      </c>
      <c r="Y50" s="236" t="e">
        <f t="shared" ref="Y50" si="7">X50/M50-1</f>
        <v>#DIV/0!</v>
      </c>
      <c r="Z50" s="71"/>
    </row>
    <row r="51" spans="1:90" ht="53.4" customHeight="1">
      <c r="A51" s="233"/>
      <c r="B51" s="233"/>
      <c r="C51" s="150" t="s">
        <v>61</v>
      </c>
      <c r="D51" s="76" t="s">
        <v>0</v>
      </c>
      <c r="E51" s="101" t="s">
        <v>14</v>
      </c>
      <c r="F51" s="101" t="s">
        <v>14</v>
      </c>
      <c r="G51" s="103">
        <f>$G$8</f>
        <v>0</v>
      </c>
      <c r="H51" s="69"/>
      <c r="I51" s="65"/>
      <c r="J51" s="102" t="s">
        <v>14</v>
      </c>
      <c r="K51" s="103">
        <f>IF(D51=$D$10,H51*I51,0)</f>
        <v>0</v>
      </c>
      <c r="L51" s="70"/>
      <c r="M51" s="104">
        <f>IF(D51=$D$10,K51*G51/1000,IF(D51=$D$11,L51*G51/1000))</f>
        <v>0</v>
      </c>
      <c r="N51" s="102" t="s">
        <v>14</v>
      </c>
      <c r="O51" s="103">
        <f>IF(D51=$D$10,K51*3,0)</f>
        <v>0</v>
      </c>
      <c r="P51" s="70"/>
      <c r="Q51" s="206"/>
      <c r="R51" s="212">
        <f>$R$8</f>
        <v>0</v>
      </c>
      <c r="S51" s="213">
        <f>SUMIF(полив,Q51,'нормативы ХВС бани,полив, скот'!$D$5:$D$6)</f>
        <v>0</v>
      </c>
      <c r="T51" s="208">
        <f>I51</f>
        <v>0</v>
      </c>
      <c r="U51" s="207" t="s">
        <v>14</v>
      </c>
      <c r="V51" s="209">
        <f>IF(D51=$D$10,S51*T51,0)</f>
        <v>0</v>
      </c>
      <c r="W51" s="209">
        <f>L51</f>
        <v>0</v>
      </c>
      <c r="X51" s="236">
        <f>IF(D51=$D$10,V51*R51/1000,IF(D51=$D$11,W51*R51/1000))</f>
        <v>0</v>
      </c>
      <c r="Y51" s="236" t="e">
        <f t="shared" ref="Y51" si="8">X51/M51-1</f>
        <v>#DIV/0!</v>
      </c>
      <c r="Z51" s="71"/>
    </row>
    <row r="52" spans="1:90" ht="53.4" hidden="1" customHeight="1">
      <c r="A52" s="233"/>
      <c r="B52" s="233"/>
      <c r="C52" s="266" t="s">
        <v>61</v>
      </c>
      <c r="D52" s="76" t="s">
        <v>0</v>
      </c>
      <c r="E52" s="101" t="s">
        <v>14</v>
      </c>
      <c r="F52" s="101" t="s">
        <v>14</v>
      </c>
      <c r="G52" s="103">
        <f>$G$8</f>
        <v>0</v>
      </c>
      <c r="H52" s="69"/>
      <c r="I52" s="65"/>
      <c r="J52" s="102" t="s">
        <v>14</v>
      </c>
      <c r="K52" s="103">
        <f>IF(D52=$D$10,H52*I52,0)</f>
        <v>0</v>
      </c>
      <c r="L52" s="70"/>
      <c r="M52" s="104">
        <f>IF(D52=$D$10,K52*G52/1000,IF(D52=$D$11,L52*G52/1000))</f>
        <v>0</v>
      </c>
      <c r="N52" s="102" t="s">
        <v>14</v>
      </c>
      <c r="O52" s="103">
        <f>IF(D52=$D$10,K52*3,0)</f>
        <v>0</v>
      </c>
      <c r="P52" s="70"/>
      <c r="Q52" s="206"/>
      <c r="R52" s="212">
        <f>$R$8</f>
        <v>0</v>
      </c>
      <c r="S52" s="213">
        <f>SUMIF(полив,Q52,'нормативы ХВС бани,полив, скот'!$D$5:$D$6)</f>
        <v>0</v>
      </c>
      <c r="T52" s="208">
        <f>I52</f>
        <v>0</v>
      </c>
      <c r="U52" s="207" t="s">
        <v>14</v>
      </c>
      <c r="V52" s="209">
        <f>IF(D52=$D$10,S52*T52,0)</f>
        <v>0</v>
      </c>
      <c r="W52" s="209">
        <f>L52</f>
        <v>0</v>
      </c>
      <c r="X52" s="236">
        <f>IF(D52=$D$10,V52*R52/1000,IF(D52=$D$11,W52*R52/1000))</f>
        <v>0</v>
      </c>
      <c r="Y52" s="236" t="e">
        <f t="shared" ref="Y52" si="9">X52/M52-1</f>
        <v>#DIV/0!</v>
      </c>
      <c r="Z52" s="71"/>
    </row>
    <row r="53" spans="1:90" s="17" customFormat="1" ht="32.4" customHeight="1">
      <c r="A53" s="120" t="s">
        <v>42</v>
      </c>
      <c r="B53" s="105"/>
      <c r="C53" s="105"/>
      <c r="D53" s="108"/>
      <c r="E53" s="105"/>
      <c r="F53" s="105"/>
      <c r="G53" s="107"/>
      <c r="H53" s="106"/>
      <c r="I53" s="106"/>
      <c r="J53" s="106"/>
      <c r="K53" s="106"/>
      <c r="L53" s="106"/>
      <c r="M53" s="107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</row>
    <row r="54" spans="1:90" s="17" customFormat="1" ht="32.4" customHeight="1">
      <c r="A54" s="105"/>
      <c r="B54" s="105"/>
      <c r="C54" s="105"/>
      <c r="D54" s="108"/>
      <c r="E54" s="105"/>
      <c r="F54" s="105"/>
      <c r="G54" s="107"/>
      <c r="H54" s="106"/>
      <c r="I54" s="106"/>
      <c r="J54" s="106"/>
      <c r="K54" s="106"/>
      <c r="L54" s="106"/>
      <c r="M54" s="107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13"/>
    </row>
    <row r="55" spans="1:90" ht="36.6" customHeight="1">
      <c r="A55" s="4" t="s">
        <v>44</v>
      </c>
    </row>
    <row r="56" spans="1:90" ht="18.600000000000001" customHeight="1">
      <c r="A56" s="2"/>
    </row>
    <row r="57" spans="1:90" s="11" customFormat="1" ht="64.2" customHeight="1">
      <c r="A57" s="327" t="s">
        <v>46</v>
      </c>
      <c r="B57" s="327"/>
      <c r="D57" s="80" t="s">
        <v>29</v>
      </c>
      <c r="E57" s="80"/>
      <c r="F57" s="316" t="s">
        <v>4</v>
      </c>
      <c r="G57" s="316"/>
      <c r="H57" s="316"/>
      <c r="I57" s="316" t="s">
        <v>34</v>
      </c>
      <c r="J57" s="316"/>
      <c r="K57" s="14"/>
      <c r="M57" s="19"/>
      <c r="N57" s="19"/>
      <c r="AH57" s="77"/>
      <c r="AI57" s="78"/>
      <c r="AJ57" s="77"/>
      <c r="AK57" s="77"/>
      <c r="AL57" s="77"/>
      <c r="AM57" s="79"/>
      <c r="AN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</row>
    <row r="58" spans="1:90" s="11" customFormat="1" ht="34.200000000000003" customHeight="1">
      <c r="A58" s="311" t="s">
        <v>33</v>
      </c>
      <c r="B58" s="311"/>
      <c r="C58" s="81"/>
      <c r="D58" s="81"/>
      <c r="E58" s="81"/>
      <c r="F58" s="311" t="s">
        <v>32</v>
      </c>
      <c r="G58" s="311"/>
      <c r="H58" s="311"/>
      <c r="I58" s="311" t="s">
        <v>35</v>
      </c>
      <c r="J58" s="311"/>
      <c r="K58" s="56"/>
      <c r="L58" s="56"/>
      <c r="M58" s="13"/>
      <c r="N58" s="13"/>
      <c r="AH58" s="77"/>
      <c r="AI58" s="78"/>
      <c r="AJ58" s="77"/>
      <c r="AK58" s="77"/>
      <c r="AL58" s="77"/>
      <c r="AM58" s="79"/>
      <c r="AN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</row>
    <row r="59" spans="1:90" s="11" customFormat="1" ht="20.399999999999999" customHeight="1">
      <c r="A59" s="59"/>
      <c r="B59" s="59"/>
      <c r="C59" s="59"/>
      <c r="D59" s="58"/>
      <c r="E59" s="58"/>
      <c r="F59" s="58"/>
      <c r="G59" s="59"/>
      <c r="H59" s="59"/>
      <c r="I59" s="12"/>
      <c r="J59" s="12"/>
      <c r="K59" s="12"/>
      <c r="L59" s="12"/>
      <c r="AF59" s="77"/>
      <c r="AG59" s="78"/>
      <c r="AH59" s="77"/>
      <c r="AI59" s="77"/>
      <c r="AJ59" s="77"/>
      <c r="AK59" s="79"/>
      <c r="AL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</row>
    <row r="60" spans="1:90" s="11" customFormat="1" ht="46.95" customHeight="1">
      <c r="A60" s="57" t="s">
        <v>64</v>
      </c>
      <c r="B60" s="118" t="s">
        <v>4</v>
      </c>
      <c r="C60" s="310" t="s">
        <v>38</v>
      </c>
      <c r="D60" s="310"/>
      <c r="E60" s="310"/>
      <c r="F60" s="310"/>
      <c r="G60" s="117"/>
      <c r="H60" s="310" t="s">
        <v>39</v>
      </c>
      <c r="I60" s="310"/>
      <c r="J60" s="310"/>
      <c r="K60" s="310"/>
      <c r="AF60" s="77"/>
      <c r="AG60" s="78"/>
      <c r="AH60" s="77"/>
      <c r="AI60" s="77"/>
      <c r="AJ60" s="77"/>
      <c r="AK60" s="79"/>
      <c r="AL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  <c r="CD60" s="79"/>
      <c r="CE60" s="79"/>
      <c r="CF60" s="79"/>
      <c r="CG60" s="79"/>
      <c r="CH60" s="79"/>
      <c r="CI60" s="79"/>
      <c r="CJ60" s="79"/>
    </row>
    <row r="61" spans="1:90" s="11" customFormat="1" ht="24" customHeight="1">
      <c r="A61" s="59"/>
      <c r="B61" s="119" t="s">
        <v>3</v>
      </c>
      <c r="C61" s="119"/>
      <c r="D61" s="119"/>
      <c r="E61" s="59"/>
      <c r="F61" s="59"/>
      <c r="G61" s="13"/>
      <c r="I61" s="12"/>
      <c r="J61" s="12"/>
      <c r="AF61" s="77"/>
      <c r="AG61" s="78"/>
      <c r="AH61" s="77"/>
      <c r="AI61" s="77"/>
      <c r="AJ61" s="77"/>
      <c r="AK61" s="79"/>
      <c r="AL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79"/>
      <c r="BZ61" s="79"/>
      <c r="CA61" s="79"/>
      <c r="CB61" s="79"/>
      <c r="CC61" s="79"/>
      <c r="CD61" s="79"/>
      <c r="CE61" s="79"/>
      <c r="CF61" s="79"/>
      <c r="CG61" s="79"/>
      <c r="CH61" s="79"/>
      <c r="CI61" s="79"/>
      <c r="CJ61" s="79"/>
    </row>
    <row r="62" spans="1:90" s="2" customFormat="1" ht="28.95" customHeight="1">
      <c r="A62" s="326"/>
      <c r="B62" s="326"/>
      <c r="C62" s="35"/>
      <c r="AD62" s="8"/>
      <c r="AE62" s="9"/>
      <c r="AF62" s="8"/>
      <c r="AG62" s="8"/>
      <c r="AH62" s="8"/>
      <c r="AI62" s="3"/>
      <c r="AJ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</row>
    <row r="63" spans="1:90" s="2" customFormat="1" ht="28.95" customHeight="1">
      <c r="A63" s="326"/>
      <c r="B63" s="326"/>
      <c r="C63" s="35"/>
      <c r="D63" s="7"/>
      <c r="E63" s="10"/>
      <c r="F63" s="10"/>
      <c r="G63" s="1"/>
      <c r="AH63" s="8"/>
      <c r="AI63" s="9"/>
      <c r="AJ63" s="8"/>
      <c r="AK63" s="8"/>
      <c r="AL63" s="8"/>
      <c r="AM63" s="3"/>
      <c r="AN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</row>
  </sheetData>
  <sheetProtection algorithmName="SHA-512" hashValue="eH3x5Oh0RG50rxpMyjFtl7JLApxWv9Yj8KiqgmJu1W9ssJZ5KL2YdzVyBoGuAZWcSxwWviA14TbrLHbQYol64Q==" saltValue="J1Qqt2ujB3kRkhj9VPPAKQ==" spinCount="100000" sheet="1" objects="1" scenarios="1"/>
  <mergeCells count="103">
    <mergeCell ref="F16:F17"/>
    <mergeCell ref="H18:H19"/>
    <mergeCell ref="C13:C17"/>
    <mergeCell ref="E8:F8"/>
    <mergeCell ref="O14:P16"/>
    <mergeCell ref="R27:T27"/>
    <mergeCell ref="R22:S22"/>
    <mergeCell ref="R30:T30"/>
    <mergeCell ref="R23:S23"/>
    <mergeCell ref="R35:T35"/>
    <mergeCell ref="A30:B30"/>
    <mergeCell ref="A27:B27"/>
    <mergeCell ref="D27:E27"/>
    <mergeCell ref="G27:I27"/>
    <mergeCell ref="J34:M34"/>
    <mergeCell ref="B13:B17"/>
    <mergeCell ref="P18:P19"/>
    <mergeCell ref="N14:N17"/>
    <mergeCell ref="D13:M13"/>
    <mergeCell ref="B12:P12"/>
    <mergeCell ref="I18:I19"/>
    <mergeCell ref="E18:E19"/>
    <mergeCell ref="C18:C19"/>
    <mergeCell ref="E14:F15"/>
    <mergeCell ref="J14:L15"/>
    <mergeCell ref="E16:E17"/>
    <mergeCell ref="D14:D17"/>
    <mergeCell ref="D23:H23"/>
    <mergeCell ref="D18:D19"/>
    <mergeCell ref="I1:Z1"/>
    <mergeCell ref="I6:M6"/>
    <mergeCell ref="I7:M7"/>
    <mergeCell ref="U34:X34"/>
    <mergeCell ref="O3:Q3"/>
    <mergeCell ref="O4:Q4"/>
    <mergeCell ref="I3:M3"/>
    <mergeCell ref="I4:M4"/>
    <mergeCell ref="S3:V3"/>
    <mergeCell ref="S4:V4"/>
    <mergeCell ref="N18:N19"/>
    <mergeCell ref="I5:O5"/>
    <mergeCell ref="Q14:Q17"/>
    <mergeCell ref="Q12:X12"/>
    <mergeCell ref="Q13:X13"/>
    <mergeCell ref="T14:T17"/>
    <mergeCell ref="U14:W15"/>
    <mergeCell ref="X14:X17"/>
    <mergeCell ref="D30:I30"/>
    <mergeCell ref="G14:G17"/>
    <mergeCell ref="M14:M17"/>
    <mergeCell ref="H14:H17"/>
    <mergeCell ref="A12:A17"/>
    <mergeCell ref="U49:X49"/>
    <mergeCell ref="V16:W16"/>
    <mergeCell ref="I14:I17"/>
    <mergeCell ref="N13:P13"/>
    <mergeCell ref="R14:R17"/>
    <mergeCell ref="S14:S17"/>
    <mergeCell ref="A63:B63"/>
    <mergeCell ref="A58:B58"/>
    <mergeCell ref="A57:B57"/>
    <mergeCell ref="A18:A19"/>
    <mergeCell ref="B18:B19"/>
    <mergeCell ref="A22:B22"/>
    <mergeCell ref="A23:B23"/>
    <mergeCell ref="A20:B20"/>
    <mergeCell ref="A40:B40"/>
    <mergeCell ref="A41:B41"/>
    <mergeCell ref="A45:B45"/>
    <mergeCell ref="A62:B62"/>
    <mergeCell ref="A21:P21"/>
    <mergeCell ref="F18:F19"/>
    <mergeCell ref="D20:E20"/>
    <mergeCell ref="G20:H20"/>
    <mergeCell ref="D22:H22"/>
    <mergeCell ref="C60:F60"/>
    <mergeCell ref="H60:K60"/>
    <mergeCell ref="I58:J58"/>
    <mergeCell ref="N34:P34"/>
    <mergeCell ref="J49:M49"/>
    <mergeCell ref="F57:H57"/>
    <mergeCell ref="F58:H58"/>
    <mergeCell ref="N49:P49"/>
    <mergeCell ref="A39:P39"/>
    <mergeCell ref="I57:J57"/>
    <mergeCell ref="A35:B35"/>
    <mergeCell ref="D35:I35"/>
    <mergeCell ref="A50:B50"/>
    <mergeCell ref="D50:I50"/>
    <mergeCell ref="D45:I45"/>
    <mergeCell ref="D41:H41"/>
    <mergeCell ref="D40:H40"/>
    <mergeCell ref="Z12:Z17"/>
    <mergeCell ref="Q18:Q19"/>
    <mergeCell ref="S18:S19"/>
    <mergeCell ref="U18:U19"/>
    <mergeCell ref="W18:W19"/>
    <mergeCell ref="Y12:Y17"/>
    <mergeCell ref="Z18:Z19"/>
    <mergeCell ref="J16:J17"/>
    <mergeCell ref="K16:L16"/>
    <mergeCell ref="L18:L19"/>
    <mergeCell ref="U16:U17"/>
  </mergeCells>
  <dataValidations count="7">
    <dataValidation type="list" allowBlank="1" showInputMessage="1" showErrorMessage="1" sqref="D33:D34 D48:D49 D38 D44 D29 D26 D53:D54">
      <formula1>#REF!</formula1>
    </dataValidation>
    <dataValidation type="list" allowBlank="1" showInputMessage="1" showErrorMessage="1" sqref="Q24:Q25 Q42:Q43">
      <formula1>уровни2016</formula1>
    </dataValidation>
    <dataValidation type="list" allowBlank="1" showInputMessage="1" showErrorMessage="1" sqref="D51:D52 D25 D32 D43 D47 D36:D37">
      <formula1>понормативам</formula1>
    </dataValidation>
    <dataValidation type="list" allowBlank="1" showInputMessage="1" showErrorMessage="1" sqref="Q31:Q32 Q46:Q47">
      <formula1>ХВСбани_скот</formula1>
    </dataValidation>
    <dataValidation type="list" allowBlank="1" showInputMessage="1" showErrorMessage="1" sqref="Q51:Q52 Q36:Q37">
      <formula1>полив</formula1>
    </dataValidation>
    <dataValidation type="list" allowBlank="1" showInputMessage="1" showErrorMessage="1" sqref="D24 D28 D31 D42 D46">
      <formula1>вид_учета</formula1>
    </dataValidation>
    <dataValidation type="list" allowBlank="1" showInputMessage="1" showErrorMessage="1" sqref="Q28">
      <formula1>ОДН_2017</formula1>
    </dataValidation>
  </dataValidations>
  <pageMargins left="0.19685039370078741" right="0.19685039370078741" top="0.19685039370078741" bottom="0.19685039370078741" header="0.31496062992125984" footer="0.31496062992125984"/>
  <pageSetup paperSize="9" scale="23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rgb="FFFF0000"/>
    <pageSetUpPr fitToPage="1"/>
  </sheetPr>
  <dimension ref="A1:CL43"/>
  <sheetViews>
    <sheetView zoomScale="40" zoomScaleNormal="40" workbookViewId="0">
      <pane xSplit="2" ySplit="19" topLeftCell="C33" activePane="bottomRight" state="frozen"/>
      <selection pane="topRight" activeCell="C1" sqref="C1"/>
      <selection pane="bottomLeft" activeCell="A18" sqref="A18"/>
      <selection pane="bottomRight" activeCell="M37" sqref="M37"/>
    </sheetView>
  </sheetViews>
  <sheetFormatPr defaultRowHeight="14.4"/>
  <cols>
    <col min="1" max="1" width="25.88671875" customWidth="1"/>
    <col min="2" max="2" width="46" customWidth="1"/>
    <col min="3" max="3" width="15.33203125" customWidth="1"/>
    <col min="4" max="4" width="15.6640625" customWidth="1"/>
    <col min="5" max="5" width="13" customWidth="1"/>
    <col min="6" max="6" width="20.33203125" customWidth="1"/>
    <col min="7" max="7" width="18.109375" customWidth="1"/>
    <col min="8" max="8" width="13.44140625" customWidth="1"/>
    <col min="9" max="9" width="23.109375" customWidth="1"/>
    <col min="10" max="12" width="15.5546875" customWidth="1"/>
    <col min="13" max="13" width="22" customWidth="1"/>
    <col min="14" max="14" width="22.6640625" customWidth="1"/>
    <col min="15" max="15" width="21.6640625" customWidth="1"/>
    <col min="16" max="16" width="22.6640625" customWidth="1"/>
    <col min="17" max="17" width="62.109375" customWidth="1"/>
    <col min="18" max="23" width="22.6640625" customWidth="1"/>
    <col min="24" max="24" width="27.5546875" customWidth="1"/>
    <col min="25" max="25" width="22.6640625" customWidth="1"/>
    <col min="26" max="26" width="29.33203125" customWidth="1"/>
    <col min="27" max="27" width="13.5546875" customWidth="1"/>
  </cols>
  <sheetData>
    <row r="1" spans="1:36" s="15" customFormat="1" ht="34.200000000000003" customHeight="1">
      <c r="A1" s="82"/>
      <c r="B1" s="83"/>
      <c r="C1" s="83"/>
      <c r="D1" s="84"/>
      <c r="E1" s="84"/>
      <c r="F1" s="84"/>
      <c r="G1" s="84"/>
      <c r="H1" s="84"/>
      <c r="I1" s="374" t="s">
        <v>186</v>
      </c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</row>
    <row r="2" spans="1:36" s="15" customFormat="1" ht="34.200000000000003" customHeight="1">
      <c r="A2" s="82"/>
      <c r="B2" s="83"/>
      <c r="C2" s="83"/>
      <c r="D2" s="84"/>
      <c r="E2" s="84"/>
      <c r="F2" s="84"/>
      <c r="G2" s="84"/>
      <c r="H2" s="84"/>
      <c r="I2" s="220"/>
      <c r="J2" s="220"/>
      <c r="K2" s="220"/>
      <c r="L2" s="220"/>
      <c r="M2" s="220"/>
      <c r="N2" s="220"/>
      <c r="O2" s="220"/>
      <c r="Z2" s="135" t="s">
        <v>183</v>
      </c>
    </row>
    <row r="3" spans="1:36" s="15" customFormat="1" ht="49.2" customHeight="1">
      <c r="A3" s="133" t="s">
        <v>232</v>
      </c>
      <c r="B3" s="133"/>
      <c r="C3" s="133"/>
      <c r="D3" s="133"/>
      <c r="E3" s="133"/>
      <c r="F3" s="133"/>
      <c r="G3" s="133"/>
      <c r="H3" s="133"/>
      <c r="I3" s="336"/>
      <c r="J3" s="336"/>
      <c r="K3" s="336"/>
      <c r="L3" s="336"/>
      <c r="M3" s="336"/>
      <c r="N3" s="204" t="s">
        <v>55</v>
      </c>
      <c r="O3" s="336"/>
      <c r="P3" s="336"/>
      <c r="Q3" s="336"/>
      <c r="R3" s="238"/>
      <c r="S3" s="338"/>
      <c r="T3" s="338"/>
      <c r="U3" s="338"/>
      <c r="V3" s="338"/>
      <c r="W3" s="155"/>
      <c r="X3" s="155"/>
      <c r="Y3" s="155"/>
      <c r="Z3" s="155"/>
      <c r="AA3" s="155"/>
      <c r="AB3" s="155"/>
      <c r="AC3" s="155"/>
      <c r="AD3" s="155"/>
      <c r="AE3" s="155"/>
      <c r="AI3" s="116"/>
      <c r="AJ3" s="135"/>
    </row>
    <row r="4" spans="1:36" s="15" customFormat="1" ht="45.6" customHeight="1">
      <c r="A4" s="133"/>
      <c r="B4" s="133"/>
      <c r="C4" s="133"/>
      <c r="D4" s="133"/>
      <c r="E4" s="133"/>
      <c r="F4" s="133"/>
      <c r="G4" s="133"/>
      <c r="H4" s="133"/>
      <c r="I4" s="337" t="s">
        <v>54</v>
      </c>
      <c r="J4" s="337"/>
      <c r="K4" s="337"/>
      <c r="L4" s="337"/>
      <c r="M4" s="337"/>
      <c r="N4" s="84"/>
      <c r="O4" s="337" t="s">
        <v>53</v>
      </c>
      <c r="P4" s="337"/>
      <c r="Q4" s="337"/>
      <c r="R4" s="239"/>
      <c r="S4" s="339" t="s">
        <v>45</v>
      </c>
      <c r="T4" s="339"/>
      <c r="U4" s="339"/>
      <c r="V4" s="339"/>
      <c r="W4" s="203"/>
      <c r="X4" s="203"/>
      <c r="Y4" s="203"/>
      <c r="Z4" s="203"/>
      <c r="AA4" s="203"/>
      <c r="AB4" s="203"/>
      <c r="AC4" s="203"/>
      <c r="AD4" s="203"/>
      <c r="AE4" s="203"/>
      <c r="AI4" s="116"/>
      <c r="AJ4" s="135"/>
    </row>
    <row r="5" spans="1:36" s="15" customFormat="1" ht="23.25" customHeight="1">
      <c r="A5" s="82"/>
      <c r="D5" s="84"/>
      <c r="E5" s="84"/>
      <c r="F5" s="84"/>
      <c r="G5" s="84"/>
      <c r="H5" s="84"/>
      <c r="I5" s="340" t="s">
        <v>212</v>
      </c>
      <c r="J5" s="340"/>
      <c r="K5" s="340"/>
      <c r="L5" s="340"/>
      <c r="M5" s="340"/>
      <c r="N5" s="340"/>
      <c r="O5" s="340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220"/>
    </row>
    <row r="6" spans="1:36" s="15" customFormat="1" ht="72" customHeight="1">
      <c r="I6" s="334" t="s">
        <v>213</v>
      </c>
      <c r="J6" s="334"/>
      <c r="K6" s="334"/>
      <c r="L6" s="334"/>
      <c r="M6" s="334"/>
      <c r="N6" s="235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</row>
    <row r="7" spans="1:36" s="15" customFormat="1" ht="37.5" customHeight="1">
      <c r="A7" s="85"/>
      <c r="I7" s="334" t="s">
        <v>224</v>
      </c>
      <c r="J7" s="334"/>
      <c r="K7" s="334"/>
      <c r="L7" s="334"/>
      <c r="M7" s="334"/>
      <c r="N7" s="284">
        <f>N6-N20</f>
        <v>0</v>
      </c>
      <c r="O7" s="148" t="str">
        <f>IF(N7=0,"ВЕРНО","ОШИБКА")</f>
        <v>ВЕРНО</v>
      </c>
      <c r="P7" s="285" t="e">
        <f>N6/N20</f>
        <v>#DIV/0!</v>
      </c>
      <c r="Q7" s="131"/>
      <c r="R7" s="131"/>
      <c r="S7" s="131"/>
      <c r="T7" s="131"/>
      <c r="U7" s="131"/>
      <c r="V7" s="131"/>
      <c r="W7" s="131"/>
      <c r="X7" s="131"/>
      <c r="Y7" s="131"/>
      <c r="Z7" s="130"/>
    </row>
    <row r="8" spans="1:36" s="15" customFormat="1" ht="30" customHeight="1">
      <c r="A8" s="85"/>
      <c r="E8" s="347" t="s">
        <v>74</v>
      </c>
      <c r="F8" s="347"/>
      <c r="G8" s="234"/>
      <c r="I8" s="146"/>
      <c r="J8" s="146"/>
      <c r="K8" s="146"/>
      <c r="L8" s="146"/>
      <c r="M8" s="146"/>
      <c r="N8" s="158"/>
      <c r="O8" s="147"/>
      <c r="P8" s="131"/>
      <c r="Q8" s="154" t="s">
        <v>214</v>
      </c>
      <c r="R8" s="234"/>
      <c r="S8" s="131"/>
      <c r="T8" s="131"/>
      <c r="U8" s="131"/>
      <c r="V8" s="131"/>
      <c r="W8" s="131"/>
      <c r="X8" s="131"/>
      <c r="Y8" s="131"/>
      <c r="Z8" s="130"/>
    </row>
    <row r="9" spans="1:36" s="15" customFormat="1" ht="40.950000000000003" customHeight="1">
      <c r="A9" s="85"/>
      <c r="I9" s="146"/>
      <c r="J9" s="146"/>
      <c r="K9" s="146"/>
      <c r="L9" s="146"/>
      <c r="M9" s="146"/>
      <c r="N9" s="158"/>
      <c r="O9" s="147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0"/>
    </row>
    <row r="10" spans="1:36" s="15" customFormat="1" ht="25.2" hidden="1" customHeight="1">
      <c r="A10" s="85"/>
      <c r="B10" s="86"/>
      <c r="C10" s="86"/>
      <c r="D10" s="88" t="s">
        <v>1</v>
      </c>
      <c r="E10" s="88"/>
      <c r="F10" s="88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</row>
    <row r="11" spans="1:36" s="15" customFormat="1" ht="32.4" hidden="1" customHeight="1">
      <c r="A11" s="85"/>
      <c r="B11" s="83"/>
      <c r="C11" s="83"/>
      <c r="D11" s="89" t="s">
        <v>0</v>
      </c>
      <c r="E11" s="89"/>
      <c r="F11" s="89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</row>
    <row r="12" spans="1:36" s="15" customFormat="1" ht="42" customHeight="1">
      <c r="A12" s="324" t="s">
        <v>5</v>
      </c>
      <c r="B12" s="361" t="s">
        <v>208</v>
      </c>
      <c r="C12" s="361"/>
      <c r="D12" s="361"/>
      <c r="E12" s="361"/>
      <c r="F12" s="361"/>
      <c r="G12" s="361"/>
      <c r="H12" s="361"/>
      <c r="I12" s="361"/>
      <c r="J12" s="361"/>
      <c r="K12" s="361"/>
      <c r="L12" s="361"/>
      <c r="M12" s="361"/>
      <c r="N12" s="361"/>
      <c r="O12" s="361"/>
      <c r="P12" s="361"/>
      <c r="Q12" s="344" t="s">
        <v>71</v>
      </c>
      <c r="R12" s="344"/>
      <c r="S12" s="344"/>
      <c r="T12" s="344"/>
      <c r="U12" s="344"/>
      <c r="V12" s="344"/>
      <c r="W12" s="344"/>
      <c r="X12" s="344"/>
      <c r="Y12" s="305" t="s">
        <v>217</v>
      </c>
      <c r="Z12" s="296" t="s">
        <v>25</v>
      </c>
    </row>
    <row r="13" spans="1:36" s="15" customFormat="1" ht="27.6" customHeight="1">
      <c r="A13" s="324"/>
      <c r="B13" s="341" t="s">
        <v>50</v>
      </c>
      <c r="C13" s="303" t="s">
        <v>19</v>
      </c>
      <c r="D13" s="360" t="s">
        <v>209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25" t="s">
        <v>210</v>
      </c>
      <c r="O13" s="325"/>
      <c r="P13" s="325"/>
      <c r="Q13" s="345" t="s">
        <v>211</v>
      </c>
      <c r="R13" s="345"/>
      <c r="S13" s="345"/>
      <c r="T13" s="345"/>
      <c r="U13" s="345"/>
      <c r="V13" s="345"/>
      <c r="W13" s="345"/>
      <c r="X13" s="345"/>
      <c r="Y13" s="306"/>
      <c r="Z13" s="297"/>
    </row>
    <row r="14" spans="1:36" s="15" customFormat="1" ht="18.75" customHeight="1">
      <c r="A14" s="324"/>
      <c r="B14" s="342"/>
      <c r="C14" s="364"/>
      <c r="D14" s="362" t="s">
        <v>2</v>
      </c>
      <c r="E14" s="362" t="s">
        <v>75</v>
      </c>
      <c r="F14" s="362"/>
      <c r="G14" s="308" t="s">
        <v>188</v>
      </c>
      <c r="H14" s="308" t="s">
        <v>189</v>
      </c>
      <c r="I14" s="308" t="s">
        <v>222</v>
      </c>
      <c r="J14" s="368" t="s">
        <v>76</v>
      </c>
      <c r="K14" s="369"/>
      <c r="L14" s="370"/>
      <c r="M14" s="308" t="s">
        <v>220</v>
      </c>
      <c r="N14" s="359" t="s">
        <v>13</v>
      </c>
      <c r="O14" s="348" t="s">
        <v>11</v>
      </c>
      <c r="P14" s="349"/>
      <c r="Q14" s="341" t="s">
        <v>73</v>
      </c>
      <c r="R14" s="308" t="s">
        <v>215</v>
      </c>
      <c r="S14" s="308" t="s">
        <v>218</v>
      </c>
      <c r="T14" s="308" t="s">
        <v>222</v>
      </c>
      <c r="U14" s="368" t="s">
        <v>216</v>
      </c>
      <c r="V14" s="369"/>
      <c r="W14" s="370"/>
      <c r="X14" s="308" t="s">
        <v>219</v>
      </c>
      <c r="Y14" s="306"/>
      <c r="Z14" s="297"/>
    </row>
    <row r="15" spans="1:36" s="15" customFormat="1" ht="48" customHeight="1">
      <c r="A15" s="324"/>
      <c r="B15" s="342"/>
      <c r="C15" s="364"/>
      <c r="D15" s="362"/>
      <c r="E15" s="362"/>
      <c r="F15" s="362"/>
      <c r="G15" s="308"/>
      <c r="H15" s="308"/>
      <c r="I15" s="308"/>
      <c r="J15" s="371"/>
      <c r="K15" s="372"/>
      <c r="L15" s="373"/>
      <c r="M15" s="308"/>
      <c r="N15" s="359"/>
      <c r="O15" s="350"/>
      <c r="P15" s="351"/>
      <c r="Q15" s="342"/>
      <c r="R15" s="308"/>
      <c r="S15" s="308"/>
      <c r="T15" s="308"/>
      <c r="U15" s="371"/>
      <c r="V15" s="372"/>
      <c r="W15" s="373"/>
      <c r="X15" s="308"/>
      <c r="Y15" s="306"/>
      <c r="Z15" s="297"/>
    </row>
    <row r="16" spans="1:36" s="15" customFormat="1" ht="27" customHeight="1">
      <c r="A16" s="324"/>
      <c r="B16" s="342"/>
      <c r="C16" s="364"/>
      <c r="D16" s="362"/>
      <c r="E16" s="363" t="s">
        <v>12</v>
      </c>
      <c r="F16" s="363" t="s">
        <v>51</v>
      </c>
      <c r="G16" s="308"/>
      <c r="H16" s="308"/>
      <c r="I16" s="308"/>
      <c r="J16" s="308" t="s">
        <v>13</v>
      </c>
      <c r="K16" s="309" t="s">
        <v>11</v>
      </c>
      <c r="L16" s="309"/>
      <c r="M16" s="308"/>
      <c r="N16" s="359"/>
      <c r="O16" s="352"/>
      <c r="P16" s="353"/>
      <c r="Q16" s="342"/>
      <c r="R16" s="308"/>
      <c r="S16" s="308"/>
      <c r="T16" s="308"/>
      <c r="U16" s="308" t="s">
        <v>13</v>
      </c>
      <c r="V16" s="309" t="s">
        <v>11</v>
      </c>
      <c r="W16" s="309"/>
      <c r="X16" s="308"/>
      <c r="Y16" s="306"/>
      <c r="Z16" s="297"/>
    </row>
    <row r="17" spans="1:26" s="15" customFormat="1" ht="113.25" customHeight="1">
      <c r="A17" s="324"/>
      <c r="B17" s="343"/>
      <c r="C17" s="304"/>
      <c r="D17" s="362"/>
      <c r="E17" s="363"/>
      <c r="F17" s="363"/>
      <c r="G17" s="308"/>
      <c r="H17" s="308"/>
      <c r="I17" s="308"/>
      <c r="J17" s="308"/>
      <c r="K17" s="205" t="s">
        <v>8</v>
      </c>
      <c r="L17" s="205" t="s">
        <v>7</v>
      </c>
      <c r="M17" s="308"/>
      <c r="N17" s="359"/>
      <c r="O17" s="211" t="s">
        <v>8</v>
      </c>
      <c r="P17" s="211" t="s">
        <v>7</v>
      </c>
      <c r="Q17" s="343"/>
      <c r="R17" s="303"/>
      <c r="S17" s="308"/>
      <c r="T17" s="308"/>
      <c r="U17" s="308"/>
      <c r="V17" s="90" t="s">
        <v>8</v>
      </c>
      <c r="W17" s="90" t="s">
        <v>7</v>
      </c>
      <c r="X17" s="308"/>
      <c r="Y17" s="307"/>
      <c r="Z17" s="298"/>
    </row>
    <row r="18" spans="1:26" s="16" customFormat="1" ht="18.75" customHeight="1">
      <c r="A18" s="308">
        <v>1</v>
      </c>
      <c r="B18" s="303">
        <v>2</v>
      </c>
      <c r="C18" s="303">
        <v>3</v>
      </c>
      <c r="D18" s="308">
        <v>4</v>
      </c>
      <c r="E18" s="303">
        <v>5</v>
      </c>
      <c r="F18" s="303">
        <v>6</v>
      </c>
      <c r="G18" s="288">
        <v>7</v>
      </c>
      <c r="H18" s="303">
        <v>8</v>
      </c>
      <c r="I18" s="303">
        <v>9</v>
      </c>
      <c r="J18" s="288">
        <v>10</v>
      </c>
      <c r="K18" s="91">
        <v>11</v>
      </c>
      <c r="L18" s="303">
        <v>12</v>
      </c>
      <c r="M18" s="91">
        <v>13</v>
      </c>
      <c r="N18" s="308">
        <v>14</v>
      </c>
      <c r="O18" s="91">
        <v>15</v>
      </c>
      <c r="P18" s="308">
        <v>16</v>
      </c>
      <c r="Q18" s="299">
        <v>17</v>
      </c>
      <c r="R18" s="288">
        <v>18</v>
      </c>
      <c r="S18" s="299">
        <v>19</v>
      </c>
      <c r="T18" s="288">
        <v>20</v>
      </c>
      <c r="U18" s="301">
        <v>21</v>
      </c>
      <c r="V18" s="288">
        <v>22</v>
      </c>
      <c r="W18" s="303">
        <v>23</v>
      </c>
      <c r="X18" s="288">
        <v>24</v>
      </c>
      <c r="Y18" s="288">
        <v>25</v>
      </c>
      <c r="Z18" s="308">
        <v>26</v>
      </c>
    </row>
    <row r="19" spans="1:26" s="16" customFormat="1" ht="30.6" customHeight="1">
      <c r="A19" s="308"/>
      <c r="B19" s="304"/>
      <c r="C19" s="304"/>
      <c r="D19" s="308"/>
      <c r="E19" s="304"/>
      <c r="F19" s="304"/>
      <c r="G19" s="217" t="s">
        <v>171</v>
      </c>
      <c r="H19" s="304"/>
      <c r="I19" s="304"/>
      <c r="J19" s="93" t="s">
        <v>58</v>
      </c>
      <c r="K19" s="93" t="s">
        <v>175</v>
      </c>
      <c r="L19" s="304"/>
      <c r="M19" s="93" t="s">
        <v>16</v>
      </c>
      <c r="N19" s="308"/>
      <c r="O19" s="93" t="s">
        <v>59</v>
      </c>
      <c r="P19" s="308"/>
      <c r="Q19" s="300"/>
      <c r="R19" s="217" t="s">
        <v>170</v>
      </c>
      <c r="S19" s="300"/>
      <c r="T19" s="217" t="s">
        <v>172</v>
      </c>
      <c r="U19" s="302"/>
      <c r="V19" s="217" t="s">
        <v>173</v>
      </c>
      <c r="W19" s="304"/>
      <c r="X19" s="217" t="s">
        <v>177</v>
      </c>
      <c r="Y19" s="217" t="s">
        <v>176</v>
      </c>
      <c r="Z19" s="308"/>
    </row>
    <row r="20" spans="1:26" s="16" customFormat="1" ht="42.6" customHeight="1">
      <c r="A20" s="328" t="s">
        <v>24</v>
      </c>
      <c r="B20" s="329"/>
      <c r="C20" s="218" t="s">
        <v>20</v>
      </c>
      <c r="D20" s="365" t="s">
        <v>14</v>
      </c>
      <c r="E20" s="366"/>
      <c r="F20" s="367"/>
      <c r="G20" s="241"/>
      <c r="H20" s="242"/>
      <c r="I20" s="280">
        <f>I23+I32</f>
        <v>0</v>
      </c>
      <c r="J20" s="96">
        <f>K20+L20</f>
        <v>0</v>
      </c>
      <c r="K20" s="96">
        <f>K22+K32</f>
        <v>0</v>
      </c>
      <c r="L20" s="96">
        <f>L22+L32</f>
        <v>0</v>
      </c>
      <c r="M20" s="96">
        <f>M23+M32</f>
        <v>0</v>
      </c>
      <c r="N20" s="96">
        <f>O20+P20</f>
        <v>0</v>
      </c>
      <c r="O20" s="96">
        <f>O22+O32</f>
        <v>0</v>
      </c>
      <c r="P20" s="96">
        <f>P22+P32</f>
        <v>0</v>
      </c>
      <c r="Q20" s="96"/>
      <c r="R20" s="216"/>
      <c r="S20" s="96"/>
      <c r="T20" s="280">
        <f>T23+T32</f>
        <v>0</v>
      </c>
      <c r="U20" s="96">
        <f>V20+W20</f>
        <v>0</v>
      </c>
      <c r="V20" s="96">
        <f>V22+V32</f>
        <v>0</v>
      </c>
      <c r="W20" s="96">
        <f>W22+W32</f>
        <v>0</v>
      </c>
      <c r="X20" s="96">
        <f>X22+X32</f>
        <v>0</v>
      </c>
      <c r="Y20" s="236" t="e">
        <f>X20/M20-1</f>
        <v>#DIV/0!</v>
      </c>
      <c r="Z20" s="71"/>
    </row>
    <row r="21" spans="1:26" s="16" customFormat="1" ht="51.6" customHeight="1">
      <c r="A21" s="317" t="s">
        <v>10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8"/>
      <c r="P21" s="319"/>
      <c r="Q21" s="219"/>
      <c r="R21" s="219"/>
      <c r="S21" s="219"/>
      <c r="T21" s="219"/>
      <c r="U21" s="219"/>
      <c r="V21" s="219"/>
      <c r="W21" s="219"/>
      <c r="X21" s="219"/>
      <c r="Y21" s="237"/>
      <c r="Z21" s="71"/>
    </row>
    <row r="22" spans="1:26" s="16" customFormat="1" ht="51.6" customHeight="1">
      <c r="A22" s="320" t="s">
        <v>207</v>
      </c>
      <c r="B22" s="321"/>
      <c r="C22" s="276"/>
      <c r="D22" s="276"/>
      <c r="E22" s="276"/>
      <c r="F22" s="276"/>
      <c r="G22" s="276"/>
      <c r="H22" s="276"/>
      <c r="I22" s="97">
        <f>I23</f>
        <v>0</v>
      </c>
      <c r="J22" s="96">
        <f>K22+L22</f>
        <v>0</v>
      </c>
      <c r="K22" s="96">
        <f>K23+K27</f>
        <v>0</v>
      </c>
      <c r="L22" s="96">
        <f>L23+L27</f>
        <v>0</v>
      </c>
      <c r="M22" s="95">
        <f>M23+M27</f>
        <v>0</v>
      </c>
      <c r="N22" s="96">
        <f>O22+P22</f>
        <v>0</v>
      </c>
      <c r="O22" s="96">
        <f>O23+O27</f>
        <v>0</v>
      </c>
      <c r="P22" s="96">
        <f>P23+P27</f>
        <v>0</v>
      </c>
      <c r="Q22" s="276"/>
      <c r="R22" s="276"/>
      <c r="S22" s="277"/>
      <c r="T22" s="97">
        <f>T23</f>
        <v>0</v>
      </c>
      <c r="U22" s="96">
        <f>V22+W22</f>
        <v>0</v>
      </c>
      <c r="V22" s="96">
        <f>V23+V27</f>
        <v>0</v>
      </c>
      <c r="W22" s="96">
        <f>W23+W27</f>
        <v>0</v>
      </c>
      <c r="X22" s="95">
        <f>X23+X27</f>
        <v>0</v>
      </c>
      <c r="Y22" s="236" t="e">
        <f>X22/M22-1</f>
        <v>#DIV/0!</v>
      </c>
      <c r="Z22" s="71"/>
    </row>
    <row r="23" spans="1:26" s="16" customFormat="1" ht="72.599999999999994" customHeight="1">
      <c r="A23" s="320" t="s">
        <v>17</v>
      </c>
      <c r="B23" s="321"/>
      <c r="C23" s="232"/>
      <c r="D23" s="322"/>
      <c r="E23" s="322"/>
      <c r="F23" s="322"/>
      <c r="G23" s="322"/>
      <c r="H23" s="323"/>
      <c r="I23" s="98">
        <f>SUM(I24:I26)</f>
        <v>0</v>
      </c>
      <c r="J23" s="96">
        <f>K23+L23</f>
        <v>0</v>
      </c>
      <c r="K23" s="100">
        <f>SUM(K24:K26)</f>
        <v>0</v>
      </c>
      <c r="L23" s="100">
        <f>SUM(L24:L26)</f>
        <v>0</v>
      </c>
      <c r="M23" s="100">
        <f>SUM(M24:M26)</f>
        <v>0</v>
      </c>
      <c r="N23" s="96">
        <f>O23+P23</f>
        <v>0</v>
      </c>
      <c r="O23" s="100">
        <f>SUM(O24:O26)</f>
        <v>0</v>
      </c>
      <c r="P23" s="100">
        <f>SUM(P24:P26)</f>
        <v>0</v>
      </c>
      <c r="Q23" s="214" t="s">
        <v>18</v>
      </c>
      <c r="R23" s="356"/>
      <c r="S23" s="355"/>
      <c r="T23" s="98">
        <f>SUM(T24:T26)</f>
        <v>0</v>
      </c>
      <c r="U23" s="96">
        <f>V23+W23</f>
        <v>0</v>
      </c>
      <c r="V23" s="100">
        <f>SUM(V24:V26)</f>
        <v>0</v>
      </c>
      <c r="W23" s="100">
        <f>SUM(W24:W26)</f>
        <v>0</v>
      </c>
      <c r="X23" s="100">
        <f>SUM(X24:X26)</f>
        <v>0</v>
      </c>
      <c r="Y23" s="236" t="e">
        <f>X23/M23-1</f>
        <v>#DIV/0!</v>
      </c>
      <c r="Z23" s="71"/>
    </row>
    <row r="24" spans="1:26" ht="39" customHeight="1">
      <c r="A24" s="233"/>
      <c r="B24" s="233"/>
      <c r="C24" s="240" t="s">
        <v>21</v>
      </c>
      <c r="D24" s="76" t="s">
        <v>1</v>
      </c>
      <c r="E24" s="101" t="s">
        <v>14</v>
      </c>
      <c r="F24" s="101" t="s">
        <v>14</v>
      </c>
      <c r="G24" s="103">
        <f>$G$8</f>
        <v>0</v>
      </c>
      <c r="H24" s="64"/>
      <c r="I24" s="65"/>
      <c r="J24" s="102" t="s">
        <v>14</v>
      </c>
      <c r="K24" s="103">
        <f>IF(D24=$D$10,H24*I24,0)</f>
        <v>0</v>
      </c>
      <c r="L24" s="70"/>
      <c r="M24" s="104">
        <f>IF(D24=$D$10,K24*G24/1000,IF(D24=$D$11,L24*G24/1000))</f>
        <v>0</v>
      </c>
      <c r="N24" s="102" t="s">
        <v>14</v>
      </c>
      <c r="O24" s="103">
        <f>IF(D24=$D$10,K24*12,0)</f>
        <v>0</v>
      </c>
      <c r="P24" s="70"/>
      <c r="Q24" s="206"/>
      <c r="R24" s="212">
        <f>$R$8</f>
        <v>0</v>
      </c>
      <c r="S24" s="212">
        <f>SUMIF(уровни2016,Q24,'Нормативы ХВС ГВС ВОВ'!$E$4:$E$20)</f>
        <v>0</v>
      </c>
      <c r="T24" s="208">
        <f>I24</f>
        <v>0</v>
      </c>
      <c r="U24" s="207" t="s">
        <v>14</v>
      </c>
      <c r="V24" s="209">
        <f>IF(D24=$D$10,S24*T24,0)</f>
        <v>0</v>
      </c>
      <c r="W24" s="209">
        <f>L24</f>
        <v>0</v>
      </c>
      <c r="X24" s="236">
        <f>IF(D24=$D$10,V24*R24/1000,IF(D24=$D$11,W24*R24/1000))</f>
        <v>0</v>
      </c>
      <c r="Y24" s="236" t="e">
        <f>X24/M24-1</f>
        <v>#DIV/0!</v>
      </c>
      <c r="Z24" s="71"/>
    </row>
    <row r="25" spans="1:26" ht="39" hidden="1" customHeight="1">
      <c r="A25" s="233"/>
      <c r="B25" s="233"/>
      <c r="C25" s="275" t="s">
        <v>21</v>
      </c>
      <c r="D25" s="76" t="s">
        <v>1</v>
      </c>
      <c r="E25" s="101" t="s">
        <v>14</v>
      </c>
      <c r="F25" s="101" t="s">
        <v>14</v>
      </c>
      <c r="G25" s="103">
        <f>$G$8</f>
        <v>0</v>
      </c>
      <c r="H25" s="64"/>
      <c r="I25" s="65"/>
      <c r="J25" s="102" t="s">
        <v>14</v>
      </c>
      <c r="K25" s="103">
        <f>IF(D25=$D$10,H25*I25,0)</f>
        <v>0</v>
      </c>
      <c r="L25" s="70"/>
      <c r="M25" s="104">
        <f>IF(D25=$D$10,K25*G25/1000,IF(D25=$D$11,L25*G25/1000))</f>
        <v>0</v>
      </c>
      <c r="N25" s="102" t="s">
        <v>14</v>
      </c>
      <c r="O25" s="103">
        <f>IF(D25=$D$10,K25*12,0)</f>
        <v>0</v>
      </c>
      <c r="P25" s="70"/>
      <c r="Q25" s="206"/>
      <c r="R25" s="212">
        <f>$R$8</f>
        <v>0</v>
      </c>
      <c r="S25" s="212">
        <f>SUMIF(уровни2016,Q25,'Нормативы ХВС ГВС ВОВ'!$E$4:$E$20)</f>
        <v>0</v>
      </c>
      <c r="T25" s="208">
        <f>I25</f>
        <v>0</v>
      </c>
      <c r="U25" s="207" t="s">
        <v>14</v>
      </c>
      <c r="V25" s="209">
        <f>IF(D25=$D$10,S25*T25,0)</f>
        <v>0</v>
      </c>
      <c r="W25" s="209">
        <f>L25</f>
        <v>0</v>
      </c>
      <c r="X25" s="236">
        <f>IF(D25=$D$10,V25*R25/1000,IF(D25=$D$11,W25*R25/1000))</f>
        <v>0</v>
      </c>
      <c r="Y25" s="236" t="e">
        <f>X25/M25-1</f>
        <v>#DIV/0!</v>
      </c>
      <c r="Z25" s="71"/>
    </row>
    <row r="26" spans="1:26" s="17" customFormat="1" ht="32.4" customHeight="1">
      <c r="A26" s="134" t="s">
        <v>42</v>
      </c>
      <c r="B26" s="105"/>
      <c r="C26" s="105"/>
      <c r="D26" s="108"/>
      <c r="E26" s="105"/>
      <c r="F26" s="105"/>
      <c r="G26" s="107"/>
      <c r="H26" s="106"/>
      <c r="I26" s="106"/>
      <c r="J26" s="106"/>
      <c r="K26" s="106"/>
      <c r="L26" s="106"/>
      <c r="M26" s="107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71"/>
    </row>
    <row r="27" spans="1:26" s="16" customFormat="1" ht="63.6" customHeight="1">
      <c r="A27" s="320" t="s">
        <v>49</v>
      </c>
      <c r="B27" s="321"/>
      <c r="C27" s="274"/>
      <c r="D27" s="322"/>
      <c r="E27" s="323"/>
      <c r="F27" s="99">
        <f>SUM(F28:F30)</f>
        <v>0</v>
      </c>
      <c r="G27" s="358"/>
      <c r="H27" s="322"/>
      <c r="I27" s="323"/>
      <c r="J27" s="96">
        <f>K27+L27</f>
        <v>0</v>
      </c>
      <c r="K27" s="100">
        <f>SUM(K28:K30)</f>
        <v>0</v>
      </c>
      <c r="L27" s="100">
        <f>SUM(L28:L30)</f>
        <v>0</v>
      </c>
      <c r="M27" s="100">
        <f>SUM(M28:M30)</f>
        <v>0</v>
      </c>
      <c r="N27" s="96">
        <f>O27+P27</f>
        <v>0</v>
      </c>
      <c r="O27" s="100">
        <f>SUM(O28:O30)</f>
        <v>0</v>
      </c>
      <c r="P27" s="100">
        <f>SUM(P28:P30)</f>
        <v>0</v>
      </c>
      <c r="Q27" s="214" t="s">
        <v>49</v>
      </c>
      <c r="R27" s="354"/>
      <c r="S27" s="354"/>
      <c r="T27" s="355"/>
      <c r="U27" s="96">
        <f>V27+W27</f>
        <v>0</v>
      </c>
      <c r="V27" s="100">
        <f>SUM(V28:V30)</f>
        <v>0</v>
      </c>
      <c r="W27" s="100">
        <f>SUM(W28:W30)</f>
        <v>0</v>
      </c>
      <c r="X27" s="100">
        <f>SUM(X28:X30)</f>
        <v>0</v>
      </c>
      <c r="Y27" s="236" t="e">
        <f>X27/M27-1</f>
        <v>#DIV/0!</v>
      </c>
      <c r="Z27" s="71"/>
    </row>
    <row r="28" spans="1:26" ht="94.8" customHeight="1">
      <c r="A28" s="233"/>
      <c r="B28" s="233"/>
      <c r="C28" s="275" t="s">
        <v>22</v>
      </c>
      <c r="D28" s="76" t="s">
        <v>1</v>
      </c>
      <c r="E28" s="65"/>
      <c r="F28" s="64"/>
      <c r="G28" s="103">
        <f>$G$8</f>
        <v>0</v>
      </c>
      <c r="H28" s="61"/>
      <c r="I28" s="65"/>
      <c r="J28" s="102" t="s">
        <v>14</v>
      </c>
      <c r="K28" s="103">
        <f>IF(D28=$D$10,H28*F28,0)</f>
        <v>0</v>
      </c>
      <c r="L28" s="70"/>
      <c r="M28" s="104">
        <f>IF(D28=$D$10,K28*G28/1000,IF(D28=$D$11,L28*G28/1000))</f>
        <v>0</v>
      </c>
      <c r="N28" s="102" t="s">
        <v>14</v>
      </c>
      <c r="O28" s="103">
        <f>IF(D28=$D$10,K28*12,0)</f>
        <v>0</v>
      </c>
      <c r="P28" s="70"/>
      <c r="Q28" s="206"/>
      <c r="R28" s="212">
        <f>$R$8</f>
        <v>0</v>
      </c>
      <c r="S28" s="213">
        <f>SUMIF(ОДН2017,Q28,'нормативы ОДН ХВС ГВС'!$E$6:$E$15)</f>
        <v>0</v>
      </c>
      <c r="T28" s="208">
        <f>I28</f>
        <v>0</v>
      </c>
      <c r="U28" s="207" t="s">
        <v>14</v>
      </c>
      <c r="V28" s="209">
        <f>IF(D28=$D$10,S28*F28,0)</f>
        <v>0</v>
      </c>
      <c r="W28" s="209">
        <f>L28</f>
        <v>0</v>
      </c>
      <c r="X28" s="236">
        <f>IF(D28=$D$10,V28*R28/1000,IF(D28=$D$11,W28*R28/1000))</f>
        <v>0</v>
      </c>
      <c r="Y28" s="236" t="e">
        <f>X28/M28-1</f>
        <v>#DIV/0!</v>
      </c>
      <c r="Z28" s="71"/>
    </row>
    <row r="29" spans="1:26" ht="94.8" hidden="1" customHeight="1">
      <c r="A29" s="233"/>
      <c r="B29" s="233"/>
      <c r="C29" s="275" t="s">
        <v>22</v>
      </c>
      <c r="D29" s="76" t="s">
        <v>1</v>
      </c>
      <c r="E29" s="65"/>
      <c r="F29" s="64"/>
      <c r="G29" s="103">
        <f>$G$8</f>
        <v>0</v>
      </c>
      <c r="H29" s="61"/>
      <c r="I29" s="65"/>
      <c r="J29" s="102" t="s">
        <v>14</v>
      </c>
      <c r="K29" s="103">
        <f>IF(D29=$D$10,H29*F29,0)</f>
        <v>0</v>
      </c>
      <c r="L29" s="70"/>
      <c r="M29" s="104">
        <f>IF(D29=$D$10,K29*G29/1000,IF(D29=$D$11,L29*G29/1000))</f>
        <v>0</v>
      </c>
      <c r="N29" s="102" t="s">
        <v>14</v>
      </c>
      <c r="O29" s="103">
        <f>IF(D29=$D$10,K29*12,0)</f>
        <v>0</v>
      </c>
      <c r="P29" s="70"/>
      <c r="Q29" s="206"/>
      <c r="R29" s="212">
        <f>$R$8</f>
        <v>0</v>
      </c>
      <c r="S29" s="213">
        <f>SUMIF(ОДН2017,Q29,'нормативы ОДН ХВС ГВС'!$E$6:$E$15)</f>
        <v>0</v>
      </c>
      <c r="T29" s="208">
        <f>I29</f>
        <v>0</v>
      </c>
      <c r="U29" s="207" t="s">
        <v>14</v>
      </c>
      <c r="V29" s="209">
        <f>IF(D29=$D$10,S29*F29,0)</f>
        <v>0</v>
      </c>
      <c r="W29" s="209">
        <f>L29</f>
        <v>0</v>
      </c>
      <c r="X29" s="236">
        <f>IF(D29=$D$10,V29*R29/1000,IF(D29=$D$11,W29*R29/1000))</f>
        <v>0</v>
      </c>
      <c r="Y29" s="236" t="e">
        <f>X29/M29-1</f>
        <v>#DIV/0!</v>
      </c>
      <c r="Z29" s="71"/>
    </row>
    <row r="30" spans="1:26" s="17" customFormat="1" ht="44.4" customHeight="1">
      <c r="A30" s="120" t="s">
        <v>42</v>
      </c>
      <c r="B30" s="105"/>
      <c r="C30" s="105"/>
      <c r="D30" s="108"/>
      <c r="E30" s="105"/>
      <c r="F30" s="105"/>
      <c r="G30" s="107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71"/>
    </row>
    <row r="31" spans="1:26" s="33" customFormat="1" ht="33.6" customHeight="1">
      <c r="A31" s="317" t="s">
        <v>9</v>
      </c>
      <c r="B31" s="318"/>
      <c r="C31" s="318"/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9"/>
      <c r="Q31" s="219"/>
      <c r="R31" s="230"/>
      <c r="S31" s="230"/>
      <c r="T31" s="219"/>
      <c r="U31" s="219"/>
      <c r="V31" s="219"/>
      <c r="W31" s="219"/>
      <c r="X31" s="219"/>
      <c r="Y31" s="219"/>
      <c r="Z31" s="71"/>
    </row>
    <row r="32" spans="1:26" s="48" customFormat="1" ht="58.2" customHeight="1">
      <c r="A32" s="320" t="s">
        <v>23</v>
      </c>
      <c r="B32" s="321"/>
      <c r="C32" s="232"/>
      <c r="D32" s="322"/>
      <c r="E32" s="322"/>
      <c r="F32" s="322"/>
      <c r="G32" s="322"/>
      <c r="H32" s="323"/>
      <c r="I32" s="98">
        <f>SUM(I33:I35)</f>
        <v>0</v>
      </c>
      <c r="J32" s="95">
        <f>K32+L32</f>
        <v>0</v>
      </c>
      <c r="K32" s="247">
        <f>SUM(K33:K35)</f>
        <v>0</v>
      </c>
      <c r="L32" s="247">
        <f>SUM(L33:L35)</f>
        <v>0</v>
      </c>
      <c r="M32" s="99">
        <f>SUM(M33:M35)</f>
        <v>0</v>
      </c>
      <c r="N32" s="95">
        <f>O32+P32</f>
        <v>0</v>
      </c>
      <c r="O32" s="246">
        <f>SUM(O33:O35)</f>
        <v>0</v>
      </c>
      <c r="P32" s="246">
        <f>SUM(P33:P35)</f>
        <v>0</v>
      </c>
      <c r="Q32" s="214" t="s">
        <v>23</v>
      </c>
      <c r="R32" s="214"/>
      <c r="S32" s="231"/>
      <c r="T32" s="281">
        <f>SUM(T33:T35)</f>
        <v>0</v>
      </c>
      <c r="U32" s="95">
        <f>V32+W32</f>
        <v>0</v>
      </c>
      <c r="V32" s="99">
        <f>SUM(V33:V35)</f>
        <v>0</v>
      </c>
      <c r="W32" s="99">
        <f>SUM(W33:W35)</f>
        <v>0</v>
      </c>
      <c r="X32" s="99">
        <f>SUM(X33:X35)</f>
        <v>0</v>
      </c>
      <c r="Y32" s="236" t="e">
        <f t="shared" ref="Y32" si="0">X32/M32-1</f>
        <v>#DIV/0!</v>
      </c>
      <c r="Z32" s="71"/>
    </row>
    <row r="33" spans="1:90" ht="55.95" customHeight="1">
      <c r="A33" s="233"/>
      <c r="B33" s="233"/>
      <c r="C33" s="110" t="s">
        <v>21</v>
      </c>
      <c r="D33" s="76" t="s">
        <v>0</v>
      </c>
      <c r="E33" s="111" t="s">
        <v>14</v>
      </c>
      <c r="F33" s="111" t="s">
        <v>14</v>
      </c>
      <c r="G33" s="103">
        <f>$G$8</f>
        <v>0</v>
      </c>
      <c r="H33" s="69"/>
      <c r="I33" s="65"/>
      <c r="J33" s="112" t="s">
        <v>14</v>
      </c>
      <c r="K33" s="103">
        <f>IF(D33=$D$10,H33*I33,0)</f>
        <v>0</v>
      </c>
      <c r="L33" s="70"/>
      <c r="M33" s="104">
        <f>IF(D33=$D$10,K33*G33/1000,IF(D33=$D$11,L33*G33/1000))</f>
        <v>0</v>
      </c>
      <c r="N33" s="102" t="s">
        <v>14</v>
      </c>
      <c r="O33" s="103">
        <f>IF(D33=$D$10,K33*12,0)</f>
        <v>0</v>
      </c>
      <c r="P33" s="70"/>
      <c r="Q33" s="206"/>
      <c r="R33" s="212">
        <f>$R$8</f>
        <v>0</v>
      </c>
      <c r="S33" s="212">
        <f>SUMIF(уровни2016,Q33,'Нормативы ХВС ГВС ВОВ'!$E$4:$E$20)</f>
        <v>0</v>
      </c>
      <c r="T33" s="208">
        <f>I33</f>
        <v>0</v>
      </c>
      <c r="U33" s="207" t="s">
        <v>14</v>
      </c>
      <c r="V33" s="209">
        <f>IF(D33=$D$10,S33*T33,0)</f>
        <v>0</v>
      </c>
      <c r="W33" s="209">
        <f>L33</f>
        <v>0</v>
      </c>
      <c r="X33" s="236">
        <f>IF(D33=$D$10,V33*R33/1000,IF(D33=$D$11,W33*R33/1000))</f>
        <v>0</v>
      </c>
      <c r="Y33" s="236" t="e">
        <f t="shared" ref="Y33" si="1">X33/M33-1</f>
        <v>#DIV/0!</v>
      </c>
      <c r="Z33" s="71"/>
    </row>
    <row r="34" spans="1:90" ht="55.95" hidden="1" customHeight="1">
      <c r="A34" s="233"/>
      <c r="B34" s="233"/>
      <c r="C34" s="110" t="s">
        <v>21</v>
      </c>
      <c r="D34" s="76" t="s">
        <v>0</v>
      </c>
      <c r="E34" s="111" t="s">
        <v>14</v>
      </c>
      <c r="F34" s="111" t="s">
        <v>14</v>
      </c>
      <c r="G34" s="103">
        <f>$G$8</f>
        <v>0</v>
      </c>
      <c r="H34" s="69"/>
      <c r="I34" s="65"/>
      <c r="J34" s="112" t="s">
        <v>14</v>
      </c>
      <c r="K34" s="103">
        <f>IF(D34=$D$10,H34*I34,0)</f>
        <v>0</v>
      </c>
      <c r="L34" s="70"/>
      <c r="M34" s="104">
        <f>IF(D34=$D$10,K34*G34/1000,IF(D34=$D$11,L34*G34/1000))</f>
        <v>0</v>
      </c>
      <c r="N34" s="102" t="s">
        <v>14</v>
      </c>
      <c r="O34" s="103">
        <f>IF(D34=$D$10,K34*12,0)</f>
        <v>0</v>
      </c>
      <c r="P34" s="70"/>
      <c r="Q34" s="206"/>
      <c r="R34" s="212">
        <f>$R$8</f>
        <v>0</v>
      </c>
      <c r="S34" s="212">
        <f>SUMIF(уровни2016,Q34,'Нормативы ХВС ГВС ВОВ'!$E$4:$E$20)</f>
        <v>0</v>
      </c>
      <c r="T34" s="208">
        <f>I34</f>
        <v>0</v>
      </c>
      <c r="U34" s="207" t="s">
        <v>14</v>
      </c>
      <c r="V34" s="209">
        <f>IF(D34=$D$10,S34*T34,0)</f>
        <v>0</v>
      </c>
      <c r="W34" s="209">
        <f>L34</f>
        <v>0</v>
      </c>
      <c r="X34" s="236">
        <f>IF(D34=$D$10,V34*R34/1000,IF(D34=$D$11,W34*R34/1000))</f>
        <v>0</v>
      </c>
      <c r="Y34" s="236" t="e">
        <f t="shared" ref="Y34" si="2">X34/M34-1</f>
        <v>#DIV/0!</v>
      </c>
      <c r="Z34" s="71"/>
    </row>
    <row r="35" spans="1:90" s="17" customFormat="1" ht="32.4" customHeight="1">
      <c r="A35" s="120" t="s">
        <v>42</v>
      </c>
      <c r="B35" s="105"/>
      <c r="C35" s="105"/>
      <c r="D35" s="108"/>
      <c r="E35" s="105"/>
      <c r="F35" s="105"/>
      <c r="G35" s="107"/>
      <c r="H35" s="106"/>
      <c r="I35" s="106"/>
      <c r="J35" s="106"/>
      <c r="K35" s="106"/>
      <c r="L35" s="106"/>
      <c r="M35" s="107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248"/>
    </row>
    <row r="36" spans="1:90" s="17" customFormat="1" ht="32.4" customHeight="1">
      <c r="A36" s="105"/>
      <c r="B36" s="105"/>
      <c r="C36" s="105"/>
      <c r="D36" s="108"/>
      <c r="E36" s="105"/>
      <c r="F36" s="105"/>
      <c r="G36" s="107"/>
      <c r="H36" s="106"/>
      <c r="I36" s="106"/>
      <c r="J36" s="106"/>
      <c r="K36" s="106"/>
      <c r="L36" s="106"/>
      <c r="M36" s="107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13"/>
    </row>
    <row r="37" spans="1:90" ht="36.6" customHeight="1">
      <c r="A37" s="4" t="s">
        <v>44</v>
      </c>
    </row>
    <row r="38" spans="1:90" ht="18.600000000000001" customHeight="1">
      <c r="A38" s="2"/>
    </row>
    <row r="39" spans="1:90" s="11" customFormat="1" ht="64.2" customHeight="1">
      <c r="A39" s="327" t="s">
        <v>46</v>
      </c>
      <c r="B39" s="327"/>
      <c r="D39" s="80" t="s">
        <v>29</v>
      </c>
      <c r="E39" s="80"/>
      <c r="F39" s="316" t="s">
        <v>4</v>
      </c>
      <c r="G39" s="316"/>
      <c r="H39" s="316"/>
      <c r="I39" s="316" t="s">
        <v>34</v>
      </c>
      <c r="J39" s="316"/>
      <c r="K39" s="14"/>
      <c r="M39" s="19"/>
      <c r="N39" s="19"/>
      <c r="AH39" s="77"/>
      <c r="AI39" s="78"/>
      <c r="AJ39" s="77"/>
      <c r="AK39" s="77"/>
      <c r="AL39" s="77"/>
      <c r="AM39" s="79"/>
      <c r="AN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  <c r="CE39" s="79"/>
      <c r="CF39" s="79"/>
      <c r="CG39" s="79"/>
      <c r="CH39" s="79"/>
      <c r="CI39" s="79"/>
      <c r="CJ39" s="79"/>
      <c r="CK39" s="79"/>
      <c r="CL39" s="79"/>
    </row>
    <row r="40" spans="1:90" s="11" customFormat="1" ht="34.200000000000003" customHeight="1">
      <c r="A40" s="375" t="s">
        <v>33</v>
      </c>
      <c r="B40" s="375"/>
      <c r="C40" s="81"/>
      <c r="D40" s="81"/>
      <c r="E40" s="81"/>
      <c r="F40" s="311" t="s">
        <v>32</v>
      </c>
      <c r="G40" s="311"/>
      <c r="H40" s="311"/>
      <c r="I40" s="311" t="s">
        <v>35</v>
      </c>
      <c r="J40" s="311"/>
      <c r="K40" s="56"/>
      <c r="L40" s="56"/>
      <c r="M40" s="13"/>
      <c r="N40" s="13"/>
      <c r="AH40" s="77"/>
      <c r="AI40" s="78"/>
      <c r="AJ40" s="77"/>
      <c r="AK40" s="77"/>
      <c r="AL40" s="77"/>
      <c r="AM40" s="79"/>
      <c r="AN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  <c r="CE40" s="79"/>
      <c r="CF40" s="79"/>
      <c r="CG40" s="79"/>
      <c r="CH40" s="79"/>
      <c r="CI40" s="79"/>
      <c r="CJ40" s="79"/>
      <c r="CK40" s="79"/>
      <c r="CL40" s="79"/>
    </row>
    <row r="41" spans="1:90" s="11" customFormat="1" ht="20.399999999999999" customHeight="1">
      <c r="A41" s="59"/>
      <c r="B41" s="59"/>
      <c r="C41" s="59"/>
      <c r="D41" s="58"/>
      <c r="E41" s="58"/>
      <c r="F41" s="58"/>
      <c r="G41" s="59"/>
      <c r="H41" s="59"/>
      <c r="I41" s="12"/>
      <c r="J41" s="12"/>
      <c r="K41" s="12"/>
      <c r="L41" s="12"/>
      <c r="AF41" s="77"/>
      <c r="AG41" s="78"/>
      <c r="AH41" s="77"/>
      <c r="AI41" s="77"/>
      <c r="AJ41" s="77"/>
      <c r="AK41" s="79"/>
      <c r="AL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  <c r="CE41" s="79"/>
      <c r="CF41" s="79"/>
      <c r="CG41" s="79"/>
      <c r="CH41" s="79"/>
      <c r="CI41" s="79"/>
      <c r="CJ41" s="79"/>
    </row>
    <row r="42" spans="1:90" s="11" customFormat="1" ht="46.95" customHeight="1">
      <c r="A42" s="57" t="s">
        <v>64</v>
      </c>
      <c r="B42" s="287" t="s">
        <v>4</v>
      </c>
      <c r="C42" s="310" t="s">
        <v>38</v>
      </c>
      <c r="D42" s="310"/>
      <c r="E42" s="310"/>
      <c r="F42" s="310"/>
      <c r="G42" s="123"/>
      <c r="H42" s="310" t="s">
        <v>39</v>
      </c>
      <c r="I42" s="310"/>
      <c r="J42" s="310"/>
      <c r="K42" s="310"/>
      <c r="AF42" s="77"/>
      <c r="AG42" s="78"/>
      <c r="AH42" s="77"/>
      <c r="AI42" s="77"/>
      <c r="AJ42" s="77"/>
      <c r="AK42" s="79"/>
      <c r="AL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  <c r="CE42" s="79"/>
      <c r="CF42" s="79"/>
      <c r="CG42" s="79"/>
      <c r="CH42" s="79"/>
      <c r="CI42" s="79"/>
      <c r="CJ42" s="79"/>
    </row>
    <row r="43" spans="1:90" s="11" customFormat="1" ht="24" customHeight="1">
      <c r="A43" s="59"/>
      <c r="B43" s="286" t="s">
        <v>3</v>
      </c>
      <c r="C43" s="286"/>
      <c r="D43" s="286"/>
      <c r="E43" s="59"/>
      <c r="F43" s="59"/>
      <c r="G43" s="13"/>
      <c r="I43" s="12"/>
      <c r="J43" s="12"/>
      <c r="AF43" s="77"/>
      <c r="AG43" s="78"/>
      <c r="AH43" s="77"/>
      <c r="AI43" s="77"/>
      <c r="AJ43" s="77"/>
      <c r="AK43" s="79"/>
      <c r="AL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  <c r="CE43" s="79"/>
      <c r="CF43" s="79"/>
      <c r="CG43" s="79"/>
      <c r="CH43" s="79"/>
      <c r="CI43" s="79"/>
      <c r="CJ43" s="79"/>
    </row>
  </sheetData>
  <sheetProtection algorithmName="SHA-512" hashValue="7TPDph6opnMXABKK17oNCagXrl0Z2t9h99nfsJcemgIfbiGLZI4O0sMlLkyWY40kRMgBq1et4q94LlRGBk+SHQ==" saltValue="k3zeTYSjh4KJS9b9ZMH1Lw==" spinCount="100000" sheet="1" objects="1" scenarios="1"/>
  <mergeCells count="80">
    <mergeCell ref="C42:F42"/>
    <mergeCell ref="H42:K42"/>
    <mergeCell ref="A27:B27"/>
    <mergeCell ref="D27:E27"/>
    <mergeCell ref="G27:I27"/>
    <mergeCell ref="A40:B40"/>
    <mergeCell ref="A39:B39"/>
    <mergeCell ref="F39:H39"/>
    <mergeCell ref="I39:J39"/>
    <mergeCell ref="F40:H40"/>
    <mergeCell ref="R27:T27"/>
    <mergeCell ref="A22:B22"/>
    <mergeCell ref="I1:Z1"/>
    <mergeCell ref="I3:M3"/>
    <mergeCell ref="O3:Q3"/>
    <mergeCell ref="S3:V3"/>
    <mergeCell ref="I4:M4"/>
    <mergeCell ref="O4:Q4"/>
    <mergeCell ref="S4:V4"/>
    <mergeCell ref="I5:O5"/>
    <mergeCell ref="I6:M6"/>
    <mergeCell ref="I7:M7"/>
    <mergeCell ref="E8:F8"/>
    <mergeCell ref="A12:A17"/>
    <mergeCell ref="B12:P12"/>
    <mergeCell ref="G14:G17"/>
    <mergeCell ref="H14:H17"/>
    <mergeCell ref="I14:I17"/>
    <mergeCell ref="J14:L15"/>
    <mergeCell ref="K16:L16"/>
    <mergeCell ref="Q12:X12"/>
    <mergeCell ref="V16:W16"/>
    <mergeCell ref="M14:M17"/>
    <mergeCell ref="N14:N17"/>
    <mergeCell ref="O14:P16"/>
    <mergeCell ref="Q14:Q17"/>
    <mergeCell ref="R14:R17"/>
    <mergeCell ref="S14:S17"/>
    <mergeCell ref="Y12:Y17"/>
    <mergeCell ref="Z12:Z17"/>
    <mergeCell ref="B13:B17"/>
    <mergeCell ref="C13:C17"/>
    <mergeCell ref="D13:M13"/>
    <mergeCell ref="N13:P13"/>
    <mergeCell ref="Q13:X13"/>
    <mergeCell ref="D14:D17"/>
    <mergeCell ref="E14:F15"/>
    <mergeCell ref="T14:T17"/>
    <mergeCell ref="U14:W15"/>
    <mergeCell ref="X14:X17"/>
    <mergeCell ref="E16:E17"/>
    <mergeCell ref="F16:F17"/>
    <mergeCell ref="J16:J17"/>
    <mergeCell ref="U16:U17"/>
    <mergeCell ref="L18:L19"/>
    <mergeCell ref="N18:N19"/>
    <mergeCell ref="P18:P19"/>
    <mergeCell ref="Q18:Q19"/>
    <mergeCell ref="A18:A19"/>
    <mergeCell ref="B18:B19"/>
    <mergeCell ref="C18:C19"/>
    <mergeCell ref="D18:D19"/>
    <mergeCell ref="E18:E19"/>
    <mergeCell ref="F18:F19"/>
    <mergeCell ref="I40:J40"/>
    <mergeCell ref="U18:U19"/>
    <mergeCell ref="W18:W19"/>
    <mergeCell ref="Z18:Z19"/>
    <mergeCell ref="A31:P31"/>
    <mergeCell ref="A32:B32"/>
    <mergeCell ref="D32:H32"/>
    <mergeCell ref="A21:P21"/>
    <mergeCell ref="A23:B23"/>
    <mergeCell ref="D23:H23"/>
    <mergeCell ref="A20:B20"/>
    <mergeCell ref="H18:H19"/>
    <mergeCell ref="I18:I19"/>
    <mergeCell ref="D20:F20"/>
    <mergeCell ref="R23:S23"/>
    <mergeCell ref="S18:S19"/>
  </mergeCells>
  <dataValidations count="5">
    <dataValidation type="list" allowBlank="1" showInputMessage="1" showErrorMessage="1" sqref="D35:D36 D26 D30">
      <formula1>#REF!</formula1>
    </dataValidation>
    <dataValidation type="list" allowBlank="1" showInputMessage="1" showErrorMessage="1" sqref="Q24:Q25 Q33:Q34">
      <formula1>уровни2016</formula1>
    </dataValidation>
    <dataValidation type="list" allowBlank="1" showInputMessage="1" showErrorMessage="1" sqref="D24:D25 D33:D34">
      <formula1>понормативам</formula1>
    </dataValidation>
    <dataValidation type="list" allowBlank="1" showInputMessage="1" showErrorMessage="1" sqref="D28:D29">
      <formula1>вид_учета</formula1>
    </dataValidation>
    <dataValidation type="list" allowBlank="1" showInputMessage="1" showErrorMessage="1" sqref="Q28:Q29">
      <formula1>ОДН_2017</formula1>
    </dataValidation>
  </dataValidations>
  <pageMargins left="0.19685039370078741" right="0.19685039370078741" top="0.19685039370078741" bottom="0.19685039370078741" header="0.31496062992125984" footer="0.31496062992125984"/>
  <pageSetup paperSize="9" scale="23" fitToHeight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rgb="FFFF0000"/>
    <pageSetUpPr fitToPage="1"/>
  </sheetPr>
  <dimension ref="A1:CL44"/>
  <sheetViews>
    <sheetView zoomScale="50" zoomScaleNormal="50" zoomScaleSheetLayoutView="30" workbookViewId="0">
      <pane xSplit="2" ySplit="19" topLeftCell="C40" activePane="bottomRight" state="frozen"/>
      <selection pane="topRight" activeCell="C1" sqref="C1"/>
      <selection pane="bottomLeft" activeCell="A18" sqref="A18"/>
      <selection pane="bottomRight" activeCell="B42" sqref="B42"/>
    </sheetView>
  </sheetViews>
  <sheetFormatPr defaultRowHeight="14.4"/>
  <cols>
    <col min="1" max="1" width="25.88671875" customWidth="1"/>
    <col min="2" max="2" width="46" customWidth="1"/>
    <col min="3" max="3" width="15.33203125" customWidth="1"/>
    <col min="4" max="4" width="15.6640625" customWidth="1"/>
    <col min="5" max="5" width="13" customWidth="1"/>
    <col min="6" max="6" width="20.33203125" customWidth="1"/>
    <col min="7" max="7" width="18.109375" customWidth="1"/>
    <col min="8" max="8" width="21.77734375" customWidth="1"/>
    <col min="9" max="9" width="16.44140625" customWidth="1"/>
    <col min="10" max="12" width="15.5546875" customWidth="1"/>
    <col min="13" max="13" width="22" customWidth="1"/>
    <col min="14" max="14" width="22.6640625" customWidth="1"/>
    <col min="15" max="15" width="21.6640625" customWidth="1"/>
    <col min="16" max="16" width="22.6640625" customWidth="1"/>
    <col min="17" max="17" width="62.109375" customWidth="1"/>
    <col min="18" max="23" width="22.6640625" customWidth="1"/>
    <col min="24" max="24" width="27.5546875" customWidth="1"/>
    <col min="25" max="25" width="22.6640625" customWidth="1"/>
    <col min="26" max="26" width="29.33203125" customWidth="1"/>
    <col min="27" max="27" width="13.5546875" customWidth="1"/>
  </cols>
  <sheetData>
    <row r="1" spans="1:36" s="15" customFormat="1" ht="34.200000000000003" customHeight="1">
      <c r="A1" s="82"/>
      <c r="B1" s="83"/>
      <c r="C1" s="83"/>
      <c r="D1" s="84"/>
      <c r="E1" s="84"/>
      <c r="F1" s="84"/>
      <c r="G1" s="84"/>
      <c r="H1" s="84"/>
      <c r="I1" s="333" t="s">
        <v>187</v>
      </c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36" s="15" customFormat="1" ht="34.200000000000003" customHeight="1">
      <c r="A2" s="82"/>
      <c r="B2" s="83"/>
      <c r="C2" s="83"/>
      <c r="D2" s="84"/>
      <c r="E2" s="84"/>
      <c r="F2" s="84"/>
      <c r="G2" s="84"/>
      <c r="H2" s="84"/>
      <c r="I2" s="149"/>
      <c r="J2" s="149"/>
      <c r="K2" s="149"/>
      <c r="L2" s="149"/>
      <c r="M2" s="149"/>
      <c r="N2" s="149"/>
      <c r="O2" s="149"/>
      <c r="Z2" s="135" t="s">
        <v>184</v>
      </c>
    </row>
    <row r="3" spans="1:36" s="15" customFormat="1" ht="49.2" customHeight="1">
      <c r="A3" s="133" t="s">
        <v>233</v>
      </c>
      <c r="B3" s="133"/>
      <c r="C3" s="133"/>
      <c r="D3" s="133"/>
      <c r="E3" s="133"/>
      <c r="F3" s="133"/>
      <c r="G3" s="133"/>
      <c r="H3" s="133"/>
      <c r="I3" s="336"/>
      <c r="J3" s="336"/>
      <c r="K3" s="336"/>
      <c r="L3" s="336"/>
      <c r="M3" s="336"/>
      <c r="N3" s="204" t="s">
        <v>55</v>
      </c>
      <c r="O3" s="336"/>
      <c r="P3" s="336"/>
      <c r="Q3" s="336"/>
      <c r="R3" s="238"/>
      <c r="S3" s="338"/>
      <c r="T3" s="338"/>
      <c r="U3" s="338"/>
      <c r="V3" s="338"/>
      <c r="W3" s="155"/>
      <c r="X3" s="155"/>
      <c r="Y3" s="155"/>
      <c r="Z3" s="155"/>
      <c r="AA3" s="155"/>
      <c r="AB3" s="155"/>
      <c r="AC3" s="155"/>
      <c r="AD3" s="155"/>
      <c r="AE3" s="155"/>
      <c r="AI3" s="116"/>
      <c r="AJ3" s="135"/>
    </row>
    <row r="4" spans="1:36" s="15" customFormat="1" ht="45.6" customHeight="1">
      <c r="A4" s="133"/>
      <c r="B4" s="133"/>
      <c r="C4" s="133"/>
      <c r="D4" s="133"/>
      <c r="E4" s="133"/>
      <c r="F4" s="133"/>
      <c r="G4" s="133"/>
      <c r="H4" s="133"/>
      <c r="I4" s="337" t="s">
        <v>54</v>
      </c>
      <c r="J4" s="337"/>
      <c r="K4" s="337"/>
      <c r="L4" s="337"/>
      <c r="M4" s="337"/>
      <c r="N4" s="84"/>
      <c r="O4" s="337" t="s">
        <v>53</v>
      </c>
      <c r="P4" s="337"/>
      <c r="Q4" s="337"/>
      <c r="R4" s="239"/>
      <c r="S4" s="339" t="s">
        <v>45</v>
      </c>
      <c r="T4" s="339"/>
      <c r="U4" s="339"/>
      <c r="V4" s="339"/>
      <c r="W4" s="203"/>
      <c r="X4" s="203"/>
      <c r="Y4" s="203"/>
      <c r="Z4" s="203"/>
      <c r="AA4" s="203"/>
      <c r="AB4" s="203"/>
      <c r="AC4" s="203"/>
      <c r="AD4" s="203"/>
      <c r="AE4" s="203"/>
      <c r="AI4" s="116"/>
      <c r="AJ4" s="135"/>
    </row>
    <row r="5" spans="1:36" s="15" customFormat="1" ht="32.4" customHeight="1">
      <c r="A5" s="82"/>
      <c r="D5" s="84"/>
      <c r="E5" s="84"/>
      <c r="F5" s="84"/>
      <c r="G5" s="84"/>
      <c r="H5" s="84"/>
      <c r="I5" s="340" t="s">
        <v>52</v>
      </c>
      <c r="J5" s="340"/>
      <c r="K5" s="340"/>
      <c r="L5" s="340"/>
      <c r="M5" s="340"/>
      <c r="N5" s="340"/>
      <c r="O5" s="340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49"/>
    </row>
    <row r="6" spans="1:36" s="15" customFormat="1" ht="61.95" customHeight="1">
      <c r="I6" s="334" t="s">
        <v>213</v>
      </c>
      <c r="J6" s="334"/>
      <c r="K6" s="334"/>
      <c r="L6" s="334"/>
      <c r="M6" s="334"/>
      <c r="N6" s="235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</row>
    <row r="7" spans="1:36" s="15" customFormat="1" ht="40.950000000000003" customHeight="1">
      <c r="A7" s="85"/>
      <c r="I7" s="334" t="s">
        <v>224</v>
      </c>
      <c r="J7" s="334"/>
      <c r="K7" s="334"/>
      <c r="L7" s="334"/>
      <c r="M7" s="334"/>
      <c r="N7" s="284">
        <f>N6-N20</f>
        <v>0</v>
      </c>
      <c r="O7" s="148" t="str">
        <f>IF(N7=0,"ВЕРНО","ОШИБКА")</f>
        <v>ВЕРНО</v>
      </c>
      <c r="P7" s="285" t="e">
        <f>N6/N20</f>
        <v>#DIV/0!</v>
      </c>
      <c r="Q7" s="131"/>
      <c r="R7" s="131"/>
      <c r="S7" s="131"/>
      <c r="T7" s="131"/>
      <c r="U7" s="245"/>
      <c r="V7" s="131"/>
      <c r="W7" s="131"/>
      <c r="X7" s="131"/>
      <c r="Y7" s="131"/>
      <c r="Z7" s="130"/>
    </row>
    <row r="8" spans="1:36" s="15" customFormat="1" ht="40.950000000000003" customHeight="1">
      <c r="A8" s="85"/>
      <c r="E8" s="347" t="s">
        <v>74</v>
      </c>
      <c r="F8" s="347"/>
      <c r="G8" s="234"/>
      <c r="I8" s="146"/>
      <c r="J8" s="146"/>
      <c r="K8" s="146"/>
      <c r="L8" s="146"/>
      <c r="M8" s="146"/>
      <c r="N8" s="158"/>
      <c r="O8" s="147"/>
      <c r="P8" s="131"/>
      <c r="Q8" s="154" t="s">
        <v>214</v>
      </c>
      <c r="R8" s="234"/>
      <c r="S8" s="131"/>
      <c r="T8" s="131"/>
      <c r="U8" s="131"/>
      <c r="V8" s="131"/>
      <c r="W8" s="131"/>
      <c r="X8" s="131"/>
      <c r="Y8" s="131"/>
      <c r="Z8" s="130"/>
    </row>
    <row r="9" spans="1:36" s="15" customFormat="1" ht="40.950000000000003" customHeight="1">
      <c r="A9" s="85"/>
      <c r="I9" s="146"/>
      <c r="J9" s="146"/>
      <c r="K9" s="146"/>
      <c r="L9" s="146"/>
      <c r="M9" s="146"/>
      <c r="N9" s="158"/>
      <c r="O9" s="147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0"/>
    </row>
    <row r="10" spans="1:36" s="15" customFormat="1" ht="25.2" hidden="1" customHeight="1">
      <c r="A10" s="85"/>
      <c r="B10" s="86"/>
      <c r="C10" s="86"/>
      <c r="D10" s="88" t="s">
        <v>1</v>
      </c>
      <c r="E10" s="88"/>
      <c r="F10" s="88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</row>
    <row r="11" spans="1:36" s="15" customFormat="1" ht="32.4" hidden="1" customHeight="1">
      <c r="A11" s="85"/>
      <c r="B11" s="83"/>
      <c r="C11" s="83"/>
      <c r="D11" s="89" t="s">
        <v>0</v>
      </c>
      <c r="E11" s="89"/>
      <c r="F11" s="89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</row>
    <row r="12" spans="1:36" s="15" customFormat="1" ht="42" customHeight="1">
      <c r="A12" s="324" t="s">
        <v>5</v>
      </c>
      <c r="B12" s="361" t="s">
        <v>208</v>
      </c>
      <c r="C12" s="361"/>
      <c r="D12" s="361"/>
      <c r="E12" s="361"/>
      <c r="F12" s="361"/>
      <c r="G12" s="361"/>
      <c r="H12" s="361"/>
      <c r="I12" s="361"/>
      <c r="J12" s="361"/>
      <c r="K12" s="361"/>
      <c r="L12" s="361"/>
      <c r="M12" s="361"/>
      <c r="N12" s="361"/>
      <c r="O12" s="361"/>
      <c r="P12" s="361"/>
      <c r="Q12" s="344" t="s">
        <v>71</v>
      </c>
      <c r="R12" s="344"/>
      <c r="S12" s="344"/>
      <c r="T12" s="344"/>
      <c r="U12" s="344"/>
      <c r="V12" s="344"/>
      <c r="W12" s="344"/>
      <c r="X12" s="344"/>
      <c r="Y12" s="305" t="s">
        <v>217</v>
      </c>
      <c r="Z12" s="296" t="s">
        <v>25</v>
      </c>
    </row>
    <row r="13" spans="1:36" s="15" customFormat="1" ht="27.6" customHeight="1">
      <c r="A13" s="324"/>
      <c r="B13" s="341" t="s">
        <v>50</v>
      </c>
      <c r="C13" s="303" t="s">
        <v>19</v>
      </c>
      <c r="D13" s="360" t="s">
        <v>209</v>
      </c>
      <c r="E13" s="360"/>
      <c r="F13" s="360"/>
      <c r="G13" s="360"/>
      <c r="H13" s="360"/>
      <c r="I13" s="360"/>
      <c r="J13" s="360"/>
      <c r="K13" s="360"/>
      <c r="L13" s="360"/>
      <c r="M13" s="360"/>
      <c r="N13" s="325" t="s">
        <v>210</v>
      </c>
      <c r="O13" s="325"/>
      <c r="P13" s="325"/>
      <c r="Q13" s="345" t="s">
        <v>211</v>
      </c>
      <c r="R13" s="345"/>
      <c r="S13" s="345"/>
      <c r="T13" s="345"/>
      <c r="U13" s="345"/>
      <c r="V13" s="345"/>
      <c r="W13" s="345"/>
      <c r="X13" s="345"/>
      <c r="Y13" s="306"/>
      <c r="Z13" s="297"/>
    </row>
    <row r="14" spans="1:36" s="15" customFormat="1" ht="18.75" customHeight="1">
      <c r="A14" s="324"/>
      <c r="B14" s="342"/>
      <c r="C14" s="364"/>
      <c r="D14" s="362" t="s">
        <v>2</v>
      </c>
      <c r="E14" s="362" t="s">
        <v>75</v>
      </c>
      <c r="F14" s="362"/>
      <c r="G14" s="308" t="s">
        <v>188</v>
      </c>
      <c r="H14" s="308" t="s">
        <v>189</v>
      </c>
      <c r="I14" s="308" t="s">
        <v>221</v>
      </c>
      <c r="J14" s="368" t="s">
        <v>76</v>
      </c>
      <c r="K14" s="369"/>
      <c r="L14" s="370"/>
      <c r="M14" s="308" t="s">
        <v>220</v>
      </c>
      <c r="N14" s="359" t="s">
        <v>13</v>
      </c>
      <c r="O14" s="348" t="s">
        <v>11</v>
      </c>
      <c r="P14" s="349"/>
      <c r="Q14" s="341" t="s">
        <v>73</v>
      </c>
      <c r="R14" s="308" t="s">
        <v>215</v>
      </c>
      <c r="S14" s="308" t="s">
        <v>218</v>
      </c>
      <c r="T14" s="308" t="s">
        <v>221</v>
      </c>
      <c r="U14" s="368" t="s">
        <v>216</v>
      </c>
      <c r="V14" s="369"/>
      <c r="W14" s="370"/>
      <c r="X14" s="308" t="s">
        <v>219</v>
      </c>
      <c r="Y14" s="306"/>
      <c r="Z14" s="297"/>
    </row>
    <row r="15" spans="1:36" s="15" customFormat="1" ht="48" customHeight="1">
      <c r="A15" s="324"/>
      <c r="B15" s="342"/>
      <c r="C15" s="364"/>
      <c r="D15" s="362"/>
      <c r="E15" s="362"/>
      <c r="F15" s="362"/>
      <c r="G15" s="308"/>
      <c r="H15" s="308"/>
      <c r="I15" s="308"/>
      <c r="J15" s="371"/>
      <c r="K15" s="372"/>
      <c r="L15" s="373"/>
      <c r="M15" s="308"/>
      <c r="N15" s="359"/>
      <c r="O15" s="350"/>
      <c r="P15" s="351"/>
      <c r="Q15" s="342"/>
      <c r="R15" s="308"/>
      <c r="S15" s="308"/>
      <c r="T15" s="308"/>
      <c r="U15" s="371"/>
      <c r="V15" s="372"/>
      <c r="W15" s="373"/>
      <c r="X15" s="308"/>
      <c r="Y15" s="306"/>
      <c r="Z15" s="297"/>
    </row>
    <row r="16" spans="1:36" s="15" customFormat="1" ht="27" customHeight="1">
      <c r="A16" s="324"/>
      <c r="B16" s="342"/>
      <c r="C16" s="364"/>
      <c r="D16" s="362"/>
      <c r="E16" s="363" t="s">
        <v>12</v>
      </c>
      <c r="F16" s="363" t="s">
        <v>51</v>
      </c>
      <c r="G16" s="308"/>
      <c r="H16" s="308"/>
      <c r="I16" s="308"/>
      <c r="J16" s="308" t="s">
        <v>13</v>
      </c>
      <c r="K16" s="309" t="s">
        <v>11</v>
      </c>
      <c r="L16" s="309"/>
      <c r="M16" s="308"/>
      <c r="N16" s="359"/>
      <c r="O16" s="352"/>
      <c r="P16" s="353"/>
      <c r="Q16" s="342"/>
      <c r="R16" s="308"/>
      <c r="S16" s="308"/>
      <c r="T16" s="308"/>
      <c r="U16" s="308" t="s">
        <v>13</v>
      </c>
      <c r="V16" s="309" t="s">
        <v>11</v>
      </c>
      <c r="W16" s="309"/>
      <c r="X16" s="308"/>
      <c r="Y16" s="306"/>
      <c r="Z16" s="297"/>
    </row>
    <row r="17" spans="1:26" s="15" customFormat="1" ht="113.25" customHeight="1">
      <c r="A17" s="324"/>
      <c r="B17" s="343"/>
      <c r="C17" s="304"/>
      <c r="D17" s="362"/>
      <c r="E17" s="363"/>
      <c r="F17" s="363"/>
      <c r="G17" s="308"/>
      <c r="H17" s="308"/>
      <c r="I17" s="308"/>
      <c r="J17" s="308"/>
      <c r="K17" s="205" t="s">
        <v>8</v>
      </c>
      <c r="L17" s="205" t="s">
        <v>7</v>
      </c>
      <c r="M17" s="308"/>
      <c r="N17" s="359"/>
      <c r="O17" s="211" t="s">
        <v>8</v>
      </c>
      <c r="P17" s="211" t="s">
        <v>7</v>
      </c>
      <c r="Q17" s="343"/>
      <c r="R17" s="303"/>
      <c r="S17" s="308"/>
      <c r="T17" s="308"/>
      <c r="U17" s="308"/>
      <c r="V17" s="90" t="s">
        <v>8</v>
      </c>
      <c r="W17" s="90" t="s">
        <v>7</v>
      </c>
      <c r="X17" s="308"/>
      <c r="Y17" s="307"/>
      <c r="Z17" s="298"/>
    </row>
    <row r="18" spans="1:26" s="16" customFormat="1" ht="32.4" customHeight="1">
      <c r="A18" s="308">
        <v>1</v>
      </c>
      <c r="B18" s="303">
        <v>2</v>
      </c>
      <c r="C18" s="303">
        <v>3</v>
      </c>
      <c r="D18" s="308">
        <v>4</v>
      </c>
      <c r="E18" s="303">
        <v>5</v>
      </c>
      <c r="F18" s="303">
        <v>6</v>
      </c>
      <c r="G18" s="151">
        <v>7</v>
      </c>
      <c r="H18" s="303">
        <v>8</v>
      </c>
      <c r="I18" s="303">
        <v>9</v>
      </c>
      <c r="J18" s="151">
        <v>10</v>
      </c>
      <c r="K18" s="91">
        <v>11</v>
      </c>
      <c r="L18" s="303">
        <v>12</v>
      </c>
      <c r="M18" s="91">
        <v>13</v>
      </c>
      <c r="N18" s="308">
        <v>14</v>
      </c>
      <c r="O18" s="91">
        <v>15</v>
      </c>
      <c r="P18" s="308">
        <v>16</v>
      </c>
      <c r="Q18" s="299">
        <v>17</v>
      </c>
      <c r="R18" s="151">
        <v>18</v>
      </c>
      <c r="S18" s="299">
        <v>19</v>
      </c>
      <c r="T18" s="151">
        <v>20</v>
      </c>
      <c r="U18" s="301">
        <v>21</v>
      </c>
      <c r="V18" s="151">
        <v>22</v>
      </c>
      <c r="W18" s="303">
        <v>23</v>
      </c>
      <c r="X18" s="151">
        <v>24</v>
      </c>
      <c r="Y18" s="151">
        <v>25</v>
      </c>
      <c r="Z18" s="308">
        <v>26</v>
      </c>
    </row>
    <row r="19" spans="1:26" s="16" customFormat="1" ht="30.6" customHeight="1">
      <c r="A19" s="308"/>
      <c r="B19" s="304"/>
      <c r="C19" s="304"/>
      <c r="D19" s="308"/>
      <c r="E19" s="304"/>
      <c r="F19" s="304"/>
      <c r="G19" s="217" t="s">
        <v>171</v>
      </c>
      <c r="H19" s="304"/>
      <c r="I19" s="304"/>
      <c r="J19" s="93" t="s">
        <v>58</v>
      </c>
      <c r="K19" s="93" t="s">
        <v>175</v>
      </c>
      <c r="L19" s="304"/>
      <c r="M19" s="93" t="s">
        <v>16</v>
      </c>
      <c r="N19" s="308"/>
      <c r="O19" s="93" t="s">
        <v>59</v>
      </c>
      <c r="P19" s="308"/>
      <c r="Q19" s="300"/>
      <c r="R19" s="217" t="s">
        <v>170</v>
      </c>
      <c r="S19" s="300"/>
      <c r="T19" s="217" t="s">
        <v>172</v>
      </c>
      <c r="U19" s="302"/>
      <c r="V19" s="217" t="s">
        <v>173</v>
      </c>
      <c r="W19" s="304"/>
      <c r="X19" s="217" t="s">
        <v>177</v>
      </c>
      <c r="Y19" s="217" t="s">
        <v>176</v>
      </c>
      <c r="Z19" s="308"/>
    </row>
    <row r="20" spans="1:26" s="16" customFormat="1" ht="42.6" customHeight="1">
      <c r="A20" s="328" t="s">
        <v>24</v>
      </c>
      <c r="B20" s="329"/>
      <c r="C20" s="150" t="s">
        <v>20</v>
      </c>
      <c r="D20" s="330"/>
      <c r="E20" s="331"/>
      <c r="F20" s="96">
        <f>F27</f>
        <v>0</v>
      </c>
      <c r="G20" s="332"/>
      <c r="H20" s="331"/>
      <c r="I20" s="97">
        <f>I22+I32</f>
        <v>0</v>
      </c>
      <c r="J20" s="96">
        <f>K20+L20</f>
        <v>0</v>
      </c>
      <c r="K20" s="96">
        <f>K22+K32</f>
        <v>0</v>
      </c>
      <c r="L20" s="96">
        <f>L22+L32</f>
        <v>0</v>
      </c>
      <c r="M20" s="96">
        <f>M22+M32</f>
        <v>0</v>
      </c>
      <c r="N20" s="96">
        <f>O20+P20</f>
        <v>0</v>
      </c>
      <c r="O20" s="96">
        <f>O22+O32</f>
        <v>0</v>
      </c>
      <c r="P20" s="96">
        <f>P22+P32</f>
        <v>0</v>
      </c>
      <c r="Q20" s="96"/>
      <c r="R20" s="216"/>
      <c r="S20" s="96"/>
      <c r="T20" s="221">
        <f>T22+T32</f>
        <v>0</v>
      </c>
      <c r="U20" s="96">
        <f>V20+W20</f>
        <v>0</v>
      </c>
      <c r="V20" s="96">
        <f>V22+V32</f>
        <v>0</v>
      </c>
      <c r="W20" s="96">
        <f>W22+W32</f>
        <v>0</v>
      </c>
      <c r="X20" s="96">
        <f>X22+X32</f>
        <v>0</v>
      </c>
      <c r="Y20" s="236" t="e">
        <f>X20/M20-1</f>
        <v>#DIV/0!</v>
      </c>
      <c r="Z20" s="71"/>
    </row>
    <row r="21" spans="1:26" s="16" customFormat="1" ht="51.6" customHeight="1">
      <c r="A21" s="317" t="s">
        <v>10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8"/>
      <c r="P21" s="319"/>
      <c r="Q21" s="152"/>
      <c r="R21" s="152"/>
      <c r="S21" s="152"/>
      <c r="T21" s="152"/>
      <c r="U21" s="152"/>
      <c r="V21" s="152"/>
      <c r="W21" s="152"/>
      <c r="X21" s="152"/>
      <c r="Y21" s="237"/>
      <c r="Z21" s="71"/>
    </row>
    <row r="22" spans="1:26" s="16" customFormat="1" ht="62.4" customHeight="1">
      <c r="A22" s="320" t="s">
        <v>18</v>
      </c>
      <c r="B22" s="321"/>
      <c r="C22" s="121"/>
      <c r="D22" s="322"/>
      <c r="E22" s="322"/>
      <c r="F22" s="322"/>
      <c r="G22" s="322"/>
      <c r="H22" s="323"/>
      <c r="I22" s="97">
        <f>I23</f>
        <v>0</v>
      </c>
      <c r="J22" s="96">
        <f>K22+L22</f>
        <v>0</v>
      </c>
      <c r="K22" s="96">
        <f>K23+K27</f>
        <v>0</v>
      </c>
      <c r="L22" s="96">
        <f>L23+L27</f>
        <v>0</v>
      </c>
      <c r="M22" s="95">
        <f>M23+M27</f>
        <v>0</v>
      </c>
      <c r="N22" s="96">
        <f>O22+P22</f>
        <v>0</v>
      </c>
      <c r="O22" s="96">
        <f>O23+O27</f>
        <v>0</v>
      </c>
      <c r="P22" s="96">
        <f>P23+P27</f>
        <v>0</v>
      </c>
      <c r="Q22" s="214" t="s">
        <v>18</v>
      </c>
      <c r="R22" s="356"/>
      <c r="S22" s="355"/>
      <c r="T22" s="97">
        <f>T23</f>
        <v>0</v>
      </c>
      <c r="U22" s="96">
        <f>V22+W22</f>
        <v>0</v>
      </c>
      <c r="V22" s="96">
        <f>V23+V27</f>
        <v>0</v>
      </c>
      <c r="W22" s="96">
        <f>W23+W27</f>
        <v>0</v>
      </c>
      <c r="X22" s="95">
        <f>X23+X27</f>
        <v>0</v>
      </c>
      <c r="Y22" s="236" t="e">
        <f>X22/M22-1</f>
        <v>#DIV/0!</v>
      </c>
      <c r="Z22" s="71"/>
    </row>
    <row r="23" spans="1:26" s="16" customFormat="1" ht="72.599999999999994" customHeight="1">
      <c r="A23" s="320" t="s">
        <v>17</v>
      </c>
      <c r="B23" s="321"/>
      <c r="C23" s="121"/>
      <c r="D23" s="322"/>
      <c r="E23" s="322"/>
      <c r="F23" s="322"/>
      <c r="G23" s="322"/>
      <c r="H23" s="323"/>
      <c r="I23" s="98">
        <f>SUM(I24:I26)</f>
        <v>0</v>
      </c>
      <c r="J23" s="96">
        <f>K23+L23</f>
        <v>0</v>
      </c>
      <c r="K23" s="100">
        <f>SUM(K24:K26)</f>
        <v>0</v>
      </c>
      <c r="L23" s="100">
        <f>SUM(L24:L26)</f>
        <v>0</v>
      </c>
      <c r="M23" s="100">
        <f>SUM(M24:M26)</f>
        <v>0</v>
      </c>
      <c r="N23" s="96">
        <f>O23+P23</f>
        <v>0</v>
      </c>
      <c r="O23" s="100">
        <f>SUM(O24:O26)</f>
        <v>0</v>
      </c>
      <c r="P23" s="100">
        <f>SUM(P24:P26)</f>
        <v>0</v>
      </c>
      <c r="Q23" s="214" t="s">
        <v>17</v>
      </c>
      <c r="R23" s="356"/>
      <c r="S23" s="355"/>
      <c r="T23" s="98">
        <f>SUM(T24:T26)</f>
        <v>0</v>
      </c>
      <c r="U23" s="96">
        <f>V23+W23</f>
        <v>0</v>
      </c>
      <c r="V23" s="100">
        <f>SUM(V24:V26)</f>
        <v>0</v>
      </c>
      <c r="W23" s="100">
        <f>SUM(W24:W26)</f>
        <v>0</v>
      </c>
      <c r="X23" s="100">
        <f>SUM(X24:X26)</f>
        <v>0</v>
      </c>
      <c r="Y23" s="236" t="e">
        <f>X23/M23-1</f>
        <v>#DIV/0!</v>
      </c>
      <c r="Z23" s="71"/>
    </row>
    <row r="24" spans="1:26" ht="39" customHeight="1">
      <c r="A24" s="233"/>
      <c r="B24" s="233"/>
      <c r="C24" s="218" t="s">
        <v>21</v>
      </c>
      <c r="D24" s="76" t="s">
        <v>1</v>
      </c>
      <c r="E24" s="101" t="s">
        <v>14</v>
      </c>
      <c r="F24" s="101" t="s">
        <v>14</v>
      </c>
      <c r="G24" s="103">
        <f>$G$8</f>
        <v>0</v>
      </c>
      <c r="H24" s="64"/>
      <c r="I24" s="65"/>
      <c r="J24" s="102" t="s">
        <v>14</v>
      </c>
      <c r="K24" s="103">
        <f>IF(D24=$D$10,H24*I24,0)</f>
        <v>0</v>
      </c>
      <c r="L24" s="70"/>
      <c r="M24" s="104">
        <f>IF(D24=$D$10,K24*G24/1000,IF(D24=$D$11,L24*G24/1000))</f>
        <v>0</v>
      </c>
      <c r="N24" s="102" t="s">
        <v>14</v>
      </c>
      <c r="O24" s="103">
        <f>IF(D24=$D$10,K24*12,0)</f>
        <v>0</v>
      </c>
      <c r="P24" s="70"/>
      <c r="Q24" s="206"/>
      <c r="R24" s="212">
        <f>$R$8</f>
        <v>0</v>
      </c>
      <c r="S24" s="212">
        <f>SUMIF(уровни2016,Q24,'Нормативы ХВС ГВС ВОВ'!$D$4:$D$20)</f>
        <v>0</v>
      </c>
      <c r="T24" s="208">
        <f>I24</f>
        <v>0</v>
      </c>
      <c r="U24" s="207" t="s">
        <v>14</v>
      </c>
      <c r="V24" s="209">
        <f>IF(D24=$D$10,S24*T24,0)</f>
        <v>0</v>
      </c>
      <c r="W24" s="209">
        <f>L24</f>
        <v>0</v>
      </c>
      <c r="X24" s="236">
        <f>IF(D24=$D$10,V24*R24/1000,IF(D24=$D$11,W24*R24/1000))</f>
        <v>0</v>
      </c>
      <c r="Y24" s="236" t="e">
        <f>X24/M24-1</f>
        <v>#DIV/0!</v>
      </c>
      <c r="Z24" s="71"/>
    </row>
    <row r="25" spans="1:26" ht="39" hidden="1" customHeight="1">
      <c r="A25" s="233"/>
      <c r="B25" s="233"/>
      <c r="C25" s="218" t="s">
        <v>21</v>
      </c>
      <c r="D25" s="76" t="s">
        <v>1</v>
      </c>
      <c r="E25" s="101" t="s">
        <v>14</v>
      </c>
      <c r="F25" s="101" t="s">
        <v>14</v>
      </c>
      <c r="G25" s="103">
        <f>$G$8</f>
        <v>0</v>
      </c>
      <c r="H25" s="64"/>
      <c r="I25" s="65"/>
      <c r="J25" s="102" t="s">
        <v>14</v>
      </c>
      <c r="K25" s="103">
        <f>IF(D25=$D$10,H25*I25,0)</f>
        <v>0</v>
      </c>
      <c r="L25" s="70"/>
      <c r="M25" s="104">
        <f>IF(D25=$D$10,K25*G25/1000,IF(D25=$D$11,L25*G25/1000))</f>
        <v>0</v>
      </c>
      <c r="N25" s="102" t="s">
        <v>14</v>
      </c>
      <c r="O25" s="103">
        <f>IF(D25=$D$10,K25*12,0)</f>
        <v>0</v>
      </c>
      <c r="P25" s="70"/>
      <c r="Q25" s="206"/>
      <c r="R25" s="212">
        <f>$R$8</f>
        <v>0</v>
      </c>
      <c r="S25" s="212">
        <f>SUMIF(уровни2016,Q25,'Нормативы ХВС ГВС ВОВ'!$D$4:$D$20)</f>
        <v>0</v>
      </c>
      <c r="T25" s="208">
        <f>I25</f>
        <v>0</v>
      </c>
      <c r="U25" s="207" t="s">
        <v>14</v>
      </c>
      <c r="V25" s="209">
        <f>IF(D25=$D$10,S25*T25,0)</f>
        <v>0</v>
      </c>
      <c r="W25" s="209">
        <f>L25</f>
        <v>0</v>
      </c>
      <c r="X25" s="236">
        <f>IF(D25=$D$10,V25*R25/1000,IF(D25=$D$11,W25*R25/1000))</f>
        <v>0</v>
      </c>
      <c r="Y25" s="236" t="e">
        <f>X25/M25-1</f>
        <v>#DIV/0!</v>
      </c>
      <c r="Z25" s="71"/>
    </row>
    <row r="26" spans="1:26" s="17" customFormat="1" ht="32.4" customHeight="1">
      <c r="A26" s="134" t="s">
        <v>42</v>
      </c>
      <c r="B26" s="105"/>
      <c r="C26" s="105"/>
      <c r="D26" s="108"/>
      <c r="E26" s="105"/>
      <c r="F26" s="105"/>
      <c r="G26" s="107"/>
      <c r="H26" s="106"/>
      <c r="I26" s="106"/>
      <c r="J26" s="106"/>
      <c r="K26" s="106"/>
      <c r="L26" s="106"/>
      <c r="M26" s="107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71"/>
    </row>
    <row r="27" spans="1:26" s="16" customFormat="1" ht="63.6" customHeight="1">
      <c r="A27" s="320" t="s">
        <v>49</v>
      </c>
      <c r="B27" s="321"/>
      <c r="C27" s="121"/>
      <c r="D27" s="322"/>
      <c r="E27" s="323"/>
      <c r="F27" s="99">
        <f>SUM(F28:F30)</f>
        <v>0</v>
      </c>
      <c r="G27" s="358"/>
      <c r="H27" s="322"/>
      <c r="I27" s="323"/>
      <c r="J27" s="96">
        <f>K27+L27</f>
        <v>0</v>
      </c>
      <c r="K27" s="100">
        <f>SUM(K28:K30)</f>
        <v>0</v>
      </c>
      <c r="L27" s="100">
        <f>SUM(L28:L30)</f>
        <v>0</v>
      </c>
      <c r="M27" s="100">
        <f>SUM(M28:M30)</f>
        <v>0</v>
      </c>
      <c r="N27" s="96">
        <f>O27+P27</f>
        <v>0</v>
      </c>
      <c r="O27" s="100">
        <f>SUM(O28:O30)</f>
        <v>0</v>
      </c>
      <c r="P27" s="100">
        <f>SUM(P28:P30)</f>
        <v>0</v>
      </c>
      <c r="Q27" s="214" t="s">
        <v>49</v>
      </c>
      <c r="R27" s="354"/>
      <c r="S27" s="354"/>
      <c r="T27" s="355"/>
      <c r="U27" s="96">
        <f>V27+W27</f>
        <v>0</v>
      </c>
      <c r="V27" s="100">
        <f>SUM(V28:V30)</f>
        <v>0</v>
      </c>
      <c r="W27" s="100">
        <f>SUM(W28:W30)</f>
        <v>0</v>
      </c>
      <c r="X27" s="100">
        <f>SUM(X28:X30)</f>
        <v>0</v>
      </c>
      <c r="Y27" s="236" t="e">
        <f>X27/M27-1</f>
        <v>#DIV/0!</v>
      </c>
      <c r="Z27" s="71"/>
    </row>
    <row r="28" spans="1:26" ht="100.2" customHeight="1">
      <c r="A28" s="233"/>
      <c r="B28" s="233"/>
      <c r="C28" s="275" t="s">
        <v>22</v>
      </c>
      <c r="D28" s="76" t="s">
        <v>0</v>
      </c>
      <c r="E28" s="65"/>
      <c r="F28" s="64"/>
      <c r="G28" s="103">
        <f>$G$8</f>
        <v>0</v>
      </c>
      <c r="H28" s="61"/>
      <c r="I28" s="61"/>
      <c r="J28" s="102" t="s">
        <v>14</v>
      </c>
      <c r="K28" s="103">
        <f>IF(D28=$D$10,H28*F28,0)</f>
        <v>0</v>
      </c>
      <c r="L28" s="70"/>
      <c r="M28" s="104">
        <f>IF(D28=$D$10,K28*G28/1000,IF(D28=$D$11,L28*G28/1000))</f>
        <v>0</v>
      </c>
      <c r="N28" s="102" t="s">
        <v>14</v>
      </c>
      <c r="O28" s="103">
        <f>IF(D28=$D$10,K28*12,0)</f>
        <v>0</v>
      </c>
      <c r="P28" s="70"/>
      <c r="Q28" s="206"/>
      <c r="R28" s="212">
        <f>$R$8</f>
        <v>0</v>
      </c>
      <c r="S28" s="213">
        <f ca="1">SUMIF(ОДН2017,Q28,'нормативы ОДН ХВС ГВС'!$D$6:$D$9)</f>
        <v>0</v>
      </c>
      <c r="T28" s="208">
        <f>I28</f>
        <v>0</v>
      </c>
      <c r="U28" s="207" t="s">
        <v>14</v>
      </c>
      <c r="V28" s="209">
        <f>IF(D28=$D$10,S28*F28,0)</f>
        <v>0</v>
      </c>
      <c r="W28" s="209">
        <f>L28</f>
        <v>0</v>
      </c>
      <c r="X28" s="236">
        <f>IF(D28=$D$10,V28*R28/1000,IF(D28=$D$11,W28*R28/1000))</f>
        <v>0</v>
      </c>
      <c r="Y28" s="236" t="e">
        <f>X28/M28-1</f>
        <v>#DIV/0!</v>
      </c>
      <c r="Z28" s="71"/>
    </row>
    <row r="29" spans="1:26" ht="100.2" hidden="1" customHeight="1">
      <c r="A29" s="233"/>
      <c r="B29" s="233"/>
      <c r="C29" s="278" t="s">
        <v>22</v>
      </c>
      <c r="D29" s="76" t="s">
        <v>0</v>
      </c>
      <c r="E29" s="65"/>
      <c r="F29" s="64"/>
      <c r="G29" s="103">
        <f>$G$8</f>
        <v>0</v>
      </c>
      <c r="H29" s="61"/>
      <c r="I29" s="61"/>
      <c r="J29" s="102" t="s">
        <v>14</v>
      </c>
      <c r="K29" s="103">
        <f>IF(D29=$D$10,H29*F29,0)</f>
        <v>0</v>
      </c>
      <c r="L29" s="70"/>
      <c r="M29" s="104">
        <f>IF(D29=$D$10,K29*G29/1000,IF(D29=$D$11,L29*G29/1000))</f>
        <v>0</v>
      </c>
      <c r="N29" s="102" t="s">
        <v>14</v>
      </c>
      <c r="O29" s="103">
        <f>IF(D29=$D$10,K29*12,0)</f>
        <v>0</v>
      </c>
      <c r="P29" s="70"/>
      <c r="Q29" s="206"/>
      <c r="R29" s="212">
        <f>$R$8</f>
        <v>0</v>
      </c>
      <c r="S29" s="213">
        <f ca="1">SUMIF(ОДН2017,Q29,'нормативы ОДН ХВС ГВС'!$D$6:$D$9)</f>
        <v>0</v>
      </c>
      <c r="T29" s="208">
        <f>I29</f>
        <v>0</v>
      </c>
      <c r="U29" s="207" t="s">
        <v>14</v>
      </c>
      <c r="V29" s="209">
        <f>IF(D29=$D$10,S29*F29,0)</f>
        <v>0</v>
      </c>
      <c r="W29" s="209">
        <f>L29</f>
        <v>0</v>
      </c>
      <c r="X29" s="236">
        <f>IF(D29=$D$10,V29*R29/1000,IF(D29=$D$11,W29*R29/1000))</f>
        <v>0</v>
      </c>
      <c r="Y29" s="236" t="e">
        <f>X29/M29-1</f>
        <v>#DIV/0!</v>
      </c>
      <c r="Z29" s="71"/>
    </row>
    <row r="30" spans="1:26" s="17" customFormat="1" ht="32.4" customHeight="1">
      <c r="A30" s="120" t="s">
        <v>42</v>
      </c>
      <c r="B30" s="105"/>
      <c r="C30" s="105"/>
      <c r="D30" s="108"/>
      <c r="E30" s="105"/>
      <c r="F30" s="105"/>
      <c r="G30" s="107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71"/>
    </row>
    <row r="31" spans="1:26" s="33" customFormat="1" ht="33.6" customHeight="1">
      <c r="A31" s="317" t="s">
        <v>9</v>
      </c>
      <c r="B31" s="318"/>
      <c r="C31" s="318"/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9"/>
      <c r="Q31" s="152"/>
      <c r="R31" s="230"/>
      <c r="S31" s="230"/>
      <c r="T31" s="152"/>
      <c r="U31" s="152"/>
      <c r="V31" s="152"/>
      <c r="W31" s="152"/>
      <c r="X31" s="152"/>
      <c r="Y31" s="152"/>
      <c r="Z31" s="71"/>
    </row>
    <row r="32" spans="1:26" s="48" customFormat="1" ht="58.2" customHeight="1">
      <c r="A32" s="320" t="s">
        <v>23</v>
      </c>
      <c r="B32" s="321"/>
      <c r="C32" s="121"/>
      <c r="D32" s="322"/>
      <c r="E32" s="322"/>
      <c r="F32" s="322"/>
      <c r="G32" s="322"/>
      <c r="H32" s="323"/>
      <c r="I32" s="97">
        <f>I33</f>
        <v>0</v>
      </c>
      <c r="J32" s="95">
        <f>K32+L32</f>
        <v>0</v>
      </c>
      <c r="K32" s="95">
        <f>K33</f>
        <v>0</v>
      </c>
      <c r="L32" s="95">
        <f>L33</f>
        <v>0</v>
      </c>
      <c r="M32" s="95">
        <f>M33</f>
        <v>0</v>
      </c>
      <c r="N32" s="95">
        <f>O32+P32</f>
        <v>0</v>
      </c>
      <c r="O32" s="95">
        <f>O33</f>
        <v>0</v>
      </c>
      <c r="P32" s="95">
        <f>P33</f>
        <v>0</v>
      </c>
      <c r="Q32" s="214" t="s">
        <v>23</v>
      </c>
      <c r="R32" s="214"/>
      <c r="S32" s="231"/>
      <c r="T32" s="229">
        <f>T33</f>
        <v>0</v>
      </c>
      <c r="U32" s="95">
        <f>V32+W32</f>
        <v>0</v>
      </c>
      <c r="V32" s="95">
        <f>V33</f>
        <v>0</v>
      </c>
      <c r="W32" s="95">
        <f>W33</f>
        <v>0</v>
      </c>
      <c r="X32" s="95">
        <f>X33</f>
        <v>0</v>
      </c>
      <c r="Y32" s="236" t="e">
        <f t="shared" ref="Y32:Y33" si="0">X32/M32-1</f>
        <v>#DIV/0!</v>
      </c>
      <c r="Z32" s="71"/>
    </row>
    <row r="33" spans="1:90" s="36" customFormat="1" ht="53.4" customHeight="1">
      <c r="A33" s="320" t="s">
        <v>17</v>
      </c>
      <c r="B33" s="321"/>
      <c r="C33" s="121"/>
      <c r="D33" s="322"/>
      <c r="E33" s="322"/>
      <c r="F33" s="322"/>
      <c r="G33" s="322"/>
      <c r="H33" s="323"/>
      <c r="I33" s="98">
        <f>SUM(I34:I36)</f>
        <v>0</v>
      </c>
      <c r="J33" s="96">
        <f>K33+L33</f>
        <v>0</v>
      </c>
      <c r="K33" s="100">
        <f>SUM(K34:K36)</f>
        <v>0</v>
      </c>
      <c r="L33" s="100">
        <f>SUM(L34:L36)</f>
        <v>0</v>
      </c>
      <c r="M33" s="100">
        <f t="shared" ref="M33" si="1">SUM(M34:M36)</f>
        <v>0</v>
      </c>
      <c r="N33" s="96">
        <f>O33+P33</f>
        <v>0</v>
      </c>
      <c r="O33" s="100">
        <f>SUM(O34:O36)</f>
        <v>0</v>
      </c>
      <c r="P33" s="100">
        <f>SUM(P34:P36)</f>
        <v>0</v>
      </c>
      <c r="Q33" s="215" t="s">
        <v>17</v>
      </c>
      <c r="R33" s="356"/>
      <c r="S33" s="355"/>
      <c r="T33" s="98">
        <f>SUM(T34:T36)</f>
        <v>0</v>
      </c>
      <c r="U33" s="96">
        <f>V33+W33</f>
        <v>0</v>
      </c>
      <c r="V33" s="100">
        <f>SUM(V34:V36)</f>
        <v>0</v>
      </c>
      <c r="W33" s="100">
        <f>SUM(W34:W36)</f>
        <v>0</v>
      </c>
      <c r="X33" s="100">
        <f>SUM(X34:X36)</f>
        <v>0</v>
      </c>
      <c r="Y33" s="236" t="e">
        <f t="shared" si="0"/>
        <v>#DIV/0!</v>
      </c>
      <c r="Z33" s="71"/>
    </row>
    <row r="34" spans="1:90" ht="55.95" customHeight="1">
      <c r="A34" s="233"/>
      <c r="B34" s="233"/>
      <c r="C34" s="110" t="s">
        <v>21</v>
      </c>
      <c r="D34" s="76" t="s">
        <v>0</v>
      </c>
      <c r="E34" s="111" t="s">
        <v>14</v>
      </c>
      <c r="F34" s="111" t="s">
        <v>14</v>
      </c>
      <c r="G34" s="103">
        <f>$G$8</f>
        <v>0</v>
      </c>
      <c r="H34" s="69"/>
      <c r="I34" s="65"/>
      <c r="J34" s="112" t="s">
        <v>14</v>
      </c>
      <c r="K34" s="103">
        <f>IF(D34=$D$10,H34*I34,0)</f>
        <v>0</v>
      </c>
      <c r="L34" s="70"/>
      <c r="M34" s="104">
        <f>IF(D34=$D$10,K34*G34/1000,IF(D34=$D$11,L34*G34/1000))</f>
        <v>0</v>
      </c>
      <c r="N34" s="102" t="s">
        <v>14</v>
      </c>
      <c r="O34" s="103">
        <f>IF(D34=$D$10,K34*12,0)</f>
        <v>0</v>
      </c>
      <c r="P34" s="70"/>
      <c r="Q34" s="206"/>
      <c r="R34" s="212">
        <f>$R$8</f>
        <v>0</v>
      </c>
      <c r="S34" s="212">
        <f>SUMIF(уровни2016,Q34,'Нормативы ХВС ГВС ВОВ'!$D$4:$D$20)</f>
        <v>0</v>
      </c>
      <c r="T34" s="208">
        <f>I34</f>
        <v>0</v>
      </c>
      <c r="U34" s="207" t="s">
        <v>14</v>
      </c>
      <c r="V34" s="209">
        <f>IF(D34=$D$10,S34*T34,0)</f>
        <v>0</v>
      </c>
      <c r="W34" s="209">
        <f>L34</f>
        <v>0</v>
      </c>
      <c r="X34" s="236">
        <f>IF(D34=$D$10,V34*R34/1000,IF(D34=$D$11,W34*R34/1000))</f>
        <v>0</v>
      </c>
      <c r="Y34" s="236" t="e">
        <f t="shared" ref="Y34" si="2">X34/M34-1</f>
        <v>#DIV/0!</v>
      </c>
      <c r="Z34" s="71"/>
    </row>
    <row r="35" spans="1:90" ht="55.95" hidden="1" customHeight="1">
      <c r="A35" s="233"/>
      <c r="B35" s="233"/>
      <c r="C35" s="110" t="s">
        <v>21</v>
      </c>
      <c r="D35" s="76" t="s">
        <v>0</v>
      </c>
      <c r="E35" s="111" t="s">
        <v>14</v>
      </c>
      <c r="F35" s="111" t="s">
        <v>14</v>
      </c>
      <c r="G35" s="103">
        <f>$G$8</f>
        <v>0</v>
      </c>
      <c r="H35" s="69"/>
      <c r="I35" s="65"/>
      <c r="J35" s="112" t="s">
        <v>14</v>
      </c>
      <c r="K35" s="103">
        <f>IF(D35=$D$10,H35*I35,0)</f>
        <v>0</v>
      </c>
      <c r="L35" s="70"/>
      <c r="M35" s="104">
        <f>IF(D35=$D$10,K35*G35/1000,IF(D35=$D$11,L35*G35/1000))</f>
        <v>0</v>
      </c>
      <c r="N35" s="102" t="s">
        <v>14</v>
      </c>
      <c r="O35" s="103">
        <f>IF(D35=$D$10,K35*12,0)</f>
        <v>0</v>
      </c>
      <c r="P35" s="70"/>
      <c r="Q35" s="206"/>
      <c r="R35" s="212">
        <f>$R$8</f>
        <v>0</v>
      </c>
      <c r="S35" s="212">
        <f>SUMIF(уровни2016,Q35,'Нормативы ХВС ГВС ВОВ'!$D$4:$D$20)</f>
        <v>0</v>
      </c>
      <c r="T35" s="208">
        <f>I35</f>
        <v>0</v>
      </c>
      <c r="U35" s="207" t="s">
        <v>14</v>
      </c>
      <c r="V35" s="209">
        <f>IF(D35=$D$10,S35*T35,0)</f>
        <v>0</v>
      </c>
      <c r="W35" s="209">
        <f>L35</f>
        <v>0</v>
      </c>
      <c r="X35" s="236">
        <f>IF(D35=$D$10,V35*R35/1000,IF(D35=$D$11,W35*R35/1000))</f>
        <v>0</v>
      </c>
      <c r="Y35" s="236" t="e">
        <f t="shared" ref="Y35" si="3">X35/M35-1</f>
        <v>#DIV/0!</v>
      </c>
      <c r="Z35" s="71"/>
    </row>
    <row r="36" spans="1:90" s="17" customFormat="1" ht="32.4" customHeight="1">
      <c r="A36" s="120" t="s">
        <v>42</v>
      </c>
      <c r="B36" s="105"/>
      <c r="C36" s="105"/>
      <c r="D36" s="108"/>
      <c r="E36" s="105"/>
      <c r="F36" s="105"/>
      <c r="G36" s="107"/>
      <c r="H36" s="106"/>
      <c r="I36" s="106"/>
      <c r="J36" s="106"/>
      <c r="K36" s="106"/>
      <c r="L36" s="106"/>
      <c r="M36" s="107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</row>
    <row r="37" spans="1:90" s="17" customFormat="1" ht="32.4" customHeight="1">
      <c r="A37" s="105"/>
      <c r="B37" s="105"/>
      <c r="C37" s="105"/>
      <c r="D37" s="108"/>
      <c r="E37" s="105"/>
      <c r="F37" s="105"/>
      <c r="G37" s="107"/>
      <c r="H37" s="106"/>
      <c r="I37" s="106"/>
      <c r="J37" s="106"/>
      <c r="K37" s="106"/>
      <c r="L37" s="106"/>
      <c r="M37" s="107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13"/>
    </row>
    <row r="38" spans="1:90" ht="36.6" customHeight="1">
      <c r="A38" s="4" t="s">
        <v>44</v>
      </c>
    </row>
    <row r="39" spans="1:90" ht="18.600000000000001" customHeight="1">
      <c r="A39" s="2"/>
    </row>
    <row r="40" spans="1:90" s="11" customFormat="1" ht="64.2" customHeight="1">
      <c r="A40" s="327" t="s">
        <v>46</v>
      </c>
      <c r="B40" s="327"/>
      <c r="D40" s="80" t="s">
        <v>29</v>
      </c>
      <c r="E40" s="80"/>
      <c r="F40" s="316" t="s">
        <v>4</v>
      </c>
      <c r="G40" s="316"/>
      <c r="H40" s="316"/>
      <c r="I40" s="316" t="s">
        <v>34</v>
      </c>
      <c r="J40" s="316"/>
      <c r="K40" s="14"/>
      <c r="M40" s="19"/>
      <c r="N40" s="19"/>
      <c r="AH40" s="77"/>
      <c r="AI40" s="78"/>
      <c r="AJ40" s="77"/>
      <c r="AK40" s="77"/>
      <c r="AL40" s="77"/>
      <c r="AM40" s="79"/>
      <c r="AN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  <c r="CE40" s="79"/>
      <c r="CF40" s="79"/>
      <c r="CG40" s="79"/>
      <c r="CH40" s="79"/>
      <c r="CI40" s="79"/>
      <c r="CJ40" s="79"/>
      <c r="CK40" s="79"/>
      <c r="CL40" s="79"/>
    </row>
    <row r="41" spans="1:90" s="11" customFormat="1" ht="34.200000000000003" customHeight="1">
      <c r="A41" s="375" t="s">
        <v>33</v>
      </c>
      <c r="B41" s="375"/>
      <c r="C41" s="81"/>
      <c r="D41" s="81"/>
      <c r="E41" s="81"/>
      <c r="F41" s="311" t="s">
        <v>32</v>
      </c>
      <c r="G41" s="311"/>
      <c r="H41" s="311"/>
      <c r="I41" s="311" t="s">
        <v>35</v>
      </c>
      <c r="J41" s="311"/>
      <c r="K41" s="56"/>
      <c r="L41" s="56"/>
      <c r="M41" s="13"/>
      <c r="N41" s="13"/>
      <c r="AH41" s="77"/>
      <c r="AI41" s="78"/>
      <c r="AJ41" s="77"/>
      <c r="AK41" s="77"/>
      <c r="AL41" s="77"/>
      <c r="AM41" s="79"/>
      <c r="AN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  <c r="CE41" s="79"/>
      <c r="CF41" s="79"/>
      <c r="CG41" s="79"/>
      <c r="CH41" s="79"/>
      <c r="CI41" s="79"/>
      <c r="CJ41" s="79"/>
      <c r="CK41" s="79"/>
      <c r="CL41" s="79"/>
    </row>
    <row r="42" spans="1:90" s="11" customFormat="1" ht="20.399999999999999" customHeight="1">
      <c r="A42" s="59"/>
      <c r="B42" s="59"/>
      <c r="C42" s="59"/>
      <c r="D42" s="58"/>
      <c r="E42" s="58"/>
      <c r="F42" s="58"/>
      <c r="G42" s="59"/>
      <c r="H42" s="59"/>
      <c r="I42" s="12"/>
      <c r="J42" s="12"/>
      <c r="K42" s="12"/>
      <c r="L42" s="12"/>
      <c r="AF42" s="77"/>
      <c r="AG42" s="78"/>
      <c r="AH42" s="77"/>
      <c r="AI42" s="77"/>
      <c r="AJ42" s="77"/>
      <c r="AK42" s="79"/>
      <c r="AL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  <c r="CE42" s="79"/>
      <c r="CF42" s="79"/>
      <c r="CG42" s="79"/>
      <c r="CH42" s="79"/>
      <c r="CI42" s="79"/>
      <c r="CJ42" s="79"/>
    </row>
    <row r="43" spans="1:90" s="11" customFormat="1" ht="46.95" customHeight="1">
      <c r="A43" s="57" t="s">
        <v>64</v>
      </c>
      <c r="B43" s="287" t="s">
        <v>4</v>
      </c>
      <c r="C43" s="310" t="s">
        <v>38</v>
      </c>
      <c r="D43" s="310"/>
      <c r="E43" s="310"/>
      <c r="F43" s="310"/>
      <c r="G43" s="123"/>
      <c r="H43" s="310" t="s">
        <v>39</v>
      </c>
      <c r="I43" s="310"/>
      <c r="J43" s="310"/>
      <c r="K43" s="310"/>
      <c r="AF43" s="77"/>
      <c r="AG43" s="78"/>
      <c r="AH43" s="77"/>
      <c r="AI43" s="77"/>
      <c r="AJ43" s="77"/>
      <c r="AK43" s="79"/>
      <c r="AL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  <c r="CE43" s="79"/>
      <c r="CF43" s="79"/>
      <c r="CG43" s="79"/>
      <c r="CH43" s="79"/>
      <c r="CI43" s="79"/>
      <c r="CJ43" s="79"/>
    </row>
    <row r="44" spans="1:90" s="11" customFormat="1" ht="24" customHeight="1">
      <c r="A44" s="59"/>
      <c r="B44" s="286" t="s">
        <v>3</v>
      </c>
      <c r="C44" s="286"/>
      <c r="D44" s="286"/>
      <c r="E44" s="59"/>
      <c r="F44" s="59"/>
      <c r="G44" s="13"/>
      <c r="I44" s="12"/>
      <c r="J44" s="12"/>
      <c r="AF44" s="77"/>
      <c r="AG44" s="78"/>
      <c r="AH44" s="77"/>
      <c r="AI44" s="77"/>
      <c r="AJ44" s="77"/>
      <c r="AK44" s="79"/>
      <c r="AL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</row>
  </sheetData>
  <sheetProtection algorithmName="SHA-512" hashValue="x6DIf3+AfXMSEaWy9RL0Ba98r6CWxe6+/WZMXAPZdF+lCBhyp5G8M5RZx962/4Ir+HYIqAvDHY9QjJ1i/gBl4A==" saltValue="9Le5nW8ywZzmBL5UiKk4Vw==" spinCount="100000" sheet="1" objects="1" scenarios="1"/>
  <mergeCells count="86">
    <mergeCell ref="I41:J41"/>
    <mergeCell ref="C43:F43"/>
    <mergeCell ref="H43:K43"/>
    <mergeCell ref="R33:S33"/>
    <mergeCell ref="A41:B41"/>
    <mergeCell ref="A40:B40"/>
    <mergeCell ref="F40:H40"/>
    <mergeCell ref="I40:J40"/>
    <mergeCell ref="F41:H41"/>
    <mergeCell ref="A31:P31"/>
    <mergeCell ref="A32:B32"/>
    <mergeCell ref="D32:H32"/>
    <mergeCell ref="A33:B33"/>
    <mergeCell ref="D33:H33"/>
    <mergeCell ref="A27:B27"/>
    <mergeCell ref="D27:E27"/>
    <mergeCell ref="G27:I27"/>
    <mergeCell ref="R27:T27"/>
    <mergeCell ref="A21:P21"/>
    <mergeCell ref="A22:B22"/>
    <mergeCell ref="D22:H22"/>
    <mergeCell ref="R22:S22"/>
    <mergeCell ref="A23:B23"/>
    <mergeCell ref="D23:H23"/>
    <mergeCell ref="R23:S23"/>
    <mergeCell ref="Z18:Z19"/>
    <mergeCell ref="A20:B20"/>
    <mergeCell ref="D20:E20"/>
    <mergeCell ref="G20:H20"/>
    <mergeCell ref="H18:H19"/>
    <mergeCell ref="I18:I19"/>
    <mergeCell ref="L18:L19"/>
    <mergeCell ref="N18:N19"/>
    <mergeCell ref="P18:P19"/>
    <mergeCell ref="Q18:Q19"/>
    <mergeCell ref="A18:A19"/>
    <mergeCell ref="B18:B19"/>
    <mergeCell ref="C18:C19"/>
    <mergeCell ref="D18:D19"/>
    <mergeCell ref="E18:E19"/>
    <mergeCell ref="F18:F19"/>
    <mergeCell ref="Q14:Q17"/>
    <mergeCell ref="R14:R17"/>
    <mergeCell ref="T14:T17"/>
    <mergeCell ref="U14:W15"/>
    <mergeCell ref="S18:S19"/>
    <mergeCell ref="U18:U19"/>
    <mergeCell ref="W18:W19"/>
    <mergeCell ref="V16:W16"/>
    <mergeCell ref="S14:S17"/>
    <mergeCell ref="Q12:X12"/>
    <mergeCell ref="Y12:Y17"/>
    <mergeCell ref="Z12:Z17"/>
    <mergeCell ref="B13:B17"/>
    <mergeCell ref="C13:C17"/>
    <mergeCell ref="D13:M13"/>
    <mergeCell ref="N13:P13"/>
    <mergeCell ref="Q13:X13"/>
    <mergeCell ref="D14:D17"/>
    <mergeCell ref="E14:F15"/>
    <mergeCell ref="X14:X17"/>
    <mergeCell ref="E16:E17"/>
    <mergeCell ref="F16:F17"/>
    <mergeCell ref="J16:J17"/>
    <mergeCell ref="K16:L16"/>
    <mergeCell ref="U16:U17"/>
    <mergeCell ref="I5:O5"/>
    <mergeCell ref="I6:M6"/>
    <mergeCell ref="I7:M7"/>
    <mergeCell ref="E8:F8"/>
    <mergeCell ref="A12:A17"/>
    <mergeCell ref="B12:P12"/>
    <mergeCell ref="G14:G17"/>
    <mergeCell ref="H14:H17"/>
    <mergeCell ref="I14:I17"/>
    <mergeCell ref="J14:L15"/>
    <mergeCell ref="M14:M17"/>
    <mergeCell ref="N14:N17"/>
    <mergeCell ref="O14:P16"/>
    <mergeCell ref="I1:Z1"/>
    <mergeCell ref="I3:M3"/>
    <mergeCell ref="O3:Q3"/>
    <mergeCell ref="S3:V3"/>
    <mergeCell ref="I4:M4"/>
    <mergeCell ref="O4:Q4"/>
    <mergeCell ref="S4:V4"/>
  </mergeCells>
  <dataValidations count="5">
    <dataValidation type="list" allowBlank="1" showInputMessage="1" showErrorMessage="1" sqref="D35 D25 D28:D29">
      <formula1>понормативам</formula1>
    </dataValidation>
    <dataValidation type="list" allowBlank="1" showInputMessage="1" showErrorMessage="1" sqref="Q34:Q35 Q24:Q25">
      <formula1>уровни2016</formula1>
    </dataValidation>
    <dataValidation type="list" allowBlank="1" showInputMessage="1" showErrorMessage="1" sqref="D30 D26 D36:D37">
      <formula1>#REF!</formula1>
    </dataValidation>
    <dataValidation type="list" allowBlank="1" showInputMessage="1" showErrorMessage="1" sqref="D24 D34">
      <formula1>вид_учета</formula1>
    </dataValidation>
    <dataValidation type="list" allowBlank="1" showInputMessage="1" showErrorMessage="1" sqref="Q28:Q29">
      <formula1>ОДН_ГВС_2017</formula1>
    </dataValidation>
  </dataValidations>
  <pageMargins left="0.19685039370078741" right="0.19685039370078741" top="0.19685039370078741" bottom="0.19685039370078741" header="0.31496062992125984" footer="0.31496062992125984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rgb="FFFF0000"/>
    <pageSetUpPr fitToPage="1"/>
  </sheetPr>
  <dimension ref="A1:CL47"/>
  <sheetViews>
    <sheetView tabSelected="1" zoomScale="40" zoomScaleNormal="40" workbookViewId="0">
      <pane xSplit="1" ySplit="19" topLeftCell="B42" activePane="bottomRight" state="frozen"/>
      <selection pane="topRight" activeCell="C1" sqref="C1"/>
      <selection pane="bottomLeft" activeCell="A13" sqref="A13"/>
      <selection pane="bottomRight" activeCell="B47" sqref="B47:C47"/>
    </sheetView>
  </sheetViews>
  <sheetFormatPr defaultRowHeight="14.4"/>
  <cols>
    <col min="1" max="1" width="61.88671875" customWidth="1"/>
    <col min="2" max="2" width="21.88671875" customWidth="1"/>
    <col min="3" max="3" width="19.33203125" customWidth="1"/>
    <col min="4" max="6" width="18.109375" customWidth="1"/>
    <col min="7" max="7" width="19" customWidth="1"/>
    <col min="8" max="8" width="17.88671875" customWidth="1"/>
    <col min="9" max="11" width="18.6640625" customWidth="1"/>
    <col min="12" max="13" width="14.5546875" customWidth="1"/>
    <col min="14" max="14" width="23.44140625" customWidth="1"/>
    <col min="15" max="15" width="21" customWidth="1"/>
    <col min="16" max="16" width="23.33203125" customWidth="1"/>
    <col min="17" max="17" width="26.5546875" customWidth="1"/>
    <col min="18" max="21" width="14.5546875" customWidth="1"/>
    <col min="22" max="22" width="24" customWidth="1"/>
    <col min="23" max="23" width="26" customWidth="1"/>
    <col min="259" max="260" width="20.33203125" customWidth="1"/>
    <col min="261" max="261" width="15.33203125" customWidth="1"/>
    <col min="262" max="262" width="10.88671875" customWidth="1"/>
    <col min="263" max="263" width="18.6640625" customWidth="1"/>
    <col min="264" max="264" width="14.6640625" customWidth="1"/>
    <col min="265" max="267" width="12.5546875" customWidth="1"/>
    <col min="268" max="268" width="13.5546875" customWidth="1"/>
    <col min="269" max="272" width="12.5546875" customWidth="1"/>
    <col min="273" max="274" width="12.6640625" customWidth="1"/>
    <col min="275" max="275" width="14.33203125" customWidth="1"/>
    <col min="276" max="276" width="12.6640625" customWidth="1"/>
    <col min="515" max="516" width="20.33203125" customWidth="1"/>
    <col min="517" max="517" width="15.33203125" customWidth="1"/>
    <col min="518" max="518" width="10.88671875" customWidth="1"/>
    <col min="519" max="519" width="18.6640625" customWidth="1"/>
    <col min="520" max="520" width="14.6640625" customWidth="1"/>
    <col min="521" max="523" width="12.5546875" customWidth="1"/>
    <col min="524" max="524" width="13.5546875" customWidth="1"/>
    <col min="525" max="528" width="12.5546875" customWidth="1"/>
    <col min="529" max="530" width="12.6640625" customWidth="1"/>
    <col min="531" max="531" width="14.33203125" customWidth="1"/>
    <col min="532" max="532" width="12.6640625" customWidth="1"/>
    <col min="771" max="772" width="20.33203125" customWidth="1"/>
    <col min="773" max="773" width="15.33203125" customWidth="1"/>
    <col min="774" max="774" width="10.88671875" customWidth="1"/>
    <col min="775" max="775" width="18.6640625" customWidth="1"/>
    <col min="776" max="776" width="14.6640625" customWidth="1"/>
    <col min="777" max="779" width="12.5546875" customWidth="1"/>
    <col min="780" max="780" width="13.5546875" customWidth="1"/>
    <col min="781" max="784" width="12.5546875" customWidth="1"/>
    <col min="785" max="786" width="12.6640625" customWidth="1"/>
    <col min="787" max="787" width="14.33203125" customWidth="1"/>
    <col min="788" max="788" width="12.6640625" customWidth="1"/>
    <col min="1027" max="1028" width="20.33203125" customWidth="1"/>
    <col min="1029" max="1029" width="15.33203125" customWidth="1"/>
    <col min="1030" max="1030" width="10.88671875" customWidth="1"/>
    <col min="1031" max="1031" width="18.6640625" customWidth="1"/>
    <col min="1032" max="1032" width="14.6640625" customWidth="1"/>
    <col min="1033" max="1035" width="12.5546875" customWidth="1"/>
    <col min="1036" max="1036" width="13.5546875" customWidth="1"/>
    <col min="1037" max="1040" width="12.5546875" customWidth="1"/>
    <col min="1041" max="1042" width="12.6640625" customWidth="1"/>
    <col min="1043" max="1043" width="14.33203125" customWidth="1"/>
    <col min="1044" max="1044" width="12.6640625" customWidth="1"/>
    <col min="1283" max="1284" width="20.33203125" customWidth="1"/>
    <col min="1285" max="1285" width="15.33203125" customWidth="1"/>
    <col min="1286" max="1286" width="10.88671875" customWidth="1"/>
    <col min="1287" max="1287" width="18.6640625" customWidth="1"/>
    <col min="1288" max="1288" width="14.6640625" customWidth="1"/>
    <col min="1289" max="1291" width="12.5546875" customWidth="1"/>
    <col min="1292" max="1292" width="13.5546875" customWidth="1"/>
    <col min="1293" max="1296" width="12.5546875" customWidth="1"/>
    <col min="1297" max="1298" width="12.6640625" customWidth="1"/>
    <col min="1299" max="1299" width="14.33203125" customWidth="1"/>
    <col min="1300" max="1300" width="12.6640625" customWidth="1"/>
    <col min="1539" max="1540" width="20.33203125" customWidth="1"/>
    <col min="1541" max="1541" width="15.33203125" customWidth="1"/>
    <col min="1542" max="1542" width="10.88671875" customWidth="1"/>
    <col min="1543" max="1543" width="18.6640625" customWidth="1"/>
    <col min="1544" max="1544" width="14.6640625" customWidth="1"/>
    <col min="1545" max="1547" width="12.5546875" customWidth="1"/>
    <col min="1548" max="1548" width="13.5546875" customWidth="1"/>
    <col min="1549" max="1552" width="12.5546875" customWidth="1"/>
    <col min="1553" max="1554" width="12.6640625" customWidth="1"/>
    <col min="1555" max="1555" width="14.33203125" customWidth="1"/>
    <col min="1556" max="1556" width="12.6640625" customWidth="1"/>
    <col min="1795" max="1796" width="20.33203125" customWidth="1"/>
    <col min="1797" max="1797" width="15.33203125" customWidth="1"/>
    <col min="1798" max="1798" width="10.88671875" customWidth="1"/>
    <col min="1799" max="1799" width="18.6640625" customWidth="1"/>
    <col min="1800" max="1800" width="14.6640625" customWidth="1"/>
    <col min="1801" max="1803" width="12.5546875" customWidth="1"/>
    <col min="1804" max="1804" width="13.5546875" customWidth="1"/>
    <col min="1805" max="1808" width="12.5546875" customWidth="1"/>
    <col min="1809" max="1810" width="12.6640625" customWidth="1"/>
    <col min="1811" max="1811" width="14.33203125" customWidth="1"/>
    <col min="1812" max="1812" width="12.6640625" customWidth="1"/>
    <col min="2051" max="2052" width="20.33203125" customWidth="1"/>
    <col min="2053" max="2053" width="15.33203125" customWidth="1"/>
    <col min="2054" max="2054" width="10.88671875" customWidth="1"/>
    <col min="2055" max="2055" width="18.6640625" customWidth="1"/>
    <col min="2056" max="2056" width="14.6640625" customWidth="1"/>
    <col min="2057" max="2059" width="12.5546875" customWidth="1"/>
    <col min="2060" max="2060" width="13.5546875" customWidth="1"/>
    <col min="2061" max="2064" width="12.5546875" customWidth="1"/>
    <col min="2065" max="2066" width="12.6640625" customWidth="1"/>
    <col min="2067" max="2067" width="14.33203125" customWidth="1"/>
    <col min="2068" max="2068" width="12.6640625" customWidth="1"/>
    <col min="2307" max="2308" width="20.33203125" customWidth="1"/>
    <col min="2309" max="2309" width="15.33203125" customWidth="1"/>
    <col min="2310" max="2310" width="10.88671875" customWidth="1"/>
    <col min="2311" max="2311" width="18.6640625" customWidth="1"/>
    <col min="2312" max="2312" width="14.6640625" customWidth="1"/>
    <col min="2313" max="2315" width="12.5546875" customWidth="1"/>
    <col min="2316" max="2316" width="13.5546875" customWidth="1"/>
    <col min="2317" max="2320" width="12.5546875" customWidth="1"/>
    <col min="2321" max="2322" width="12.6640625" customWidth="1"/>
    <col min="2323" max="2323" width="14.33203125" customWidth="1"/>
    <col min="2324" max="2324" width="12.6640625" customWidth="1"/>
    <col min="2563" max="2564" width="20.33203125" customWidth="1"/>
    <col min="2565" max="2565" width="15.33203125" customWidth="1"/>
    <col min="2566" max="2566" width="10.88671875" customWidth="1"/>
    <col min="2567" max="2567" width="18.6640625" customWidth="1"/>
    <col min="2568" max="2568" width="14.6640625" customWidth="1"/>
    <col min="2569" max="2571" width="12.5546875" customWidth="1"/>
    <col min="2572" max="2572" width="13.5546875" customWidth="1"/>
    <col min="2573" max="2576" width="12.5546875" customWidth="1"/>
    <col min="2577" max="2578" width="12.6640625" customWidth="1"/>
    <col min="2579" max="2579" width="14.33203125" customWidth="1"/>
    <col min="2580" max="2580" width="12.6640625" customWidth="1"/>
    <col min="2819" max="2820" width="20.33203125" customWidth="1"/>
    <col min="2821" max="2821" width="15.33203125" customWidth="1"/>
    <col min="2822" max="2822" width="10.88671875" customWidth="1"/>
    <col min="2823" max="2823" width="18.6640625" customWidth="1"/>
    <col min="2824" max="2824" width="14.6640625" customWidth="1"/>
    <col min="2825" max="2827" width="12.5546875" customWidth="1"/>
    <col min="2828" max="2828" width="13.5546875" customWidth="1"/>
    <col min="2829" max="2832" width="12.5546875" customWidth="1"/>
    <col min="2833" max="2834" width="12.6640625" customWidth="1"/>
    <col min="2835" max="2835" width="14.33203125" customWidth="1"/>
    <col min="2836" max="2836" width="12.6640625" customWidth="1"/>
    <col min="3075" max="3076" width="20.33203125" customWidth="1"/>
    <col min="3077" max="3077" width="15.33203125" customWidth="1"/>
    <col min="3078" max="3078" width="10.88671875" customWidth="1"/>
    <col min="3079" max="3079" width="18.6640625" customWidth="1"/>
    <col min="3080" max="3080" width="14.6640625" customWidth="1"/>
    <col min="3081" max="3083" width="12.5546875" customWidth="1"/>
    <col min="3084" max="3084" width="13.5546875" customWidth="1"/>
    <col min="3085" max="3088" width="12.5546875" customWidth="1"/>
    <col min="3089" max="3090" width="12.6640625" customWidth="1"/>
    <col min="3091" max="3091" width="14.33203125" customWidth="1"/>
    <col min="3092" max="3092" width="12.6640625" customWidth="1"/>
    <col min="3331" max="3332" width="20.33203125" customWidth="1"/>
    <col min="3333" max="3333" width="15.33203125" customWidth="1"/>
    <col min="3334" max="3334" width="10.88671875" customWidth="1"/>
    <col min="3335" max="3335" width="18.6640625" customWidth="1"/>
    <col min="3336" max="3336" width="14.6640625" customWidth="1"/>
    <col min="3337" max="3339" width="12.5546875" customWidth="1"/>
    <col min="3340" max="3340" width="13.5546875" customWidth="1"/>
    <col min="3341" max="3344" width="12.5546875" customWidth="1"/>
    <col min="3345" max="3346" width="12.6640625" customWidth="1"/>
    <col min="3347" max="3347" width="14.33203125" customWidth="1"/>
    <col min="3348" max="3348" width="12.6640625" customWidth="1"/>
    <col min="3587" max="3588" width="20.33203125" customWidth="1"/>
    <col min="3589" max="3589" width="15.33203125" customWidth="1"/>
    <col min="3590" max="3590" width="10.88671875" customWidth="1"/>
    <col min="3591" max="3591" width="18.6640625" customWidth="1"/>
    <col min="3592" max="3592" width="14.6640625" customWidth="1"/>
    <col min="3593" max="3595" width="12.5546875" customWidth="1"/>
    <col min="3596" max="3596" width="13.5546875" customWidth="1"/>
    <col min="3597" max="3600" width="12.5546875" customWidth="1"/>
    <col min="3601" max="3602" width="12.6640625" customWidth="1"/>
    <col min="3603" max="3603" width="14.33203125" customWidth="1"/>
    <col min="3604" max="3604" width="12.6640625" customWidth="1"/>
    <col min="3843" max="3844" width="20.33203125" customWidth="1"/>
    <col min="3845" max="3845" width="15.33203125" customWidth="1"/>
    <col min="3846" max="3846" width="10.88671875" customWidth="1"/>
    <col min="3847" max="3847" width="18.6640625" customWidth="1"/>
    <col min="3848" max="3848" width="14.6640625" customWidth="1"/>
    <col min="3849" max="3851" width="12.5546875" customWidth="1"/>
    <col min="3852" max="3852" width="13.5546875" customWidth="1"/>
    <col min="3853" max="3856" width="12.5546875" customWidth="1"/>
    <col min="3857" max="3858" width="12.6640625" customWidth="1"/>
    <col min="3859" max="3859" width="14.33203125" customWidth="1"/>
    <col min="3860" max="3860" width="12.6640625" customWidth="1"/>
    <col min="4099" max="4100" width="20.33203125" customWidth="1"/>
    <col min="4101" max="4101" width="15.33203125" customWidth="1"/>
    <col min="4102" max="4102" width="10.88671875" customWidth="1"/>
    <col min="4103" max="4103" width="18.6640625" customWidth="1"/>
    <col min="4104" max="4104" width="14.6640625" customWidth="1"/>
    <col min="4105" max="4107" width="12.5546875" customWidth="1"/>
    <col min="4108" max="4108" width="13.5546875" customWidth="1"/>
    <col min="4109" max="4112" width="12.5546875" customWidth="1"/>
    <col min="4113" max="4114" width="12.6640625" customWidth="1"/>
    <col min="4115" max="4115" width="14.33203125" customWidth="1"/>
    <col min="4116" max="4116" width="12.6640625" customWidth="1"/>
    <col min="4355" max="4356" width="20.33203125" customWidth="1"/>
    <col min="4357" max="4357" width="15.33203125" customWidth="1"/>
    <col min="4358" max="4358" width="10.88671875" customWidth="1"/>
    <col min="4359" max="4359" width="18.6640625" customWidth="1"/>
    <col min="4360" max="4360" width="14.6640625" customWidth="1"/>
    <col min="4361" max="4363" width="12.5546875" customWidth="1"/>
    <col min="4364" max="4364" width="13.5546875" customWidth="1"/>
    <col min="4365" max="4368" width="12.5546875" customWidth="1"/>
    <col min="4369" max="4370" width="12.6640625" customWidth="1"/>
    <col min="4371" max="4371" width="14.33203125" customWidth="1"/>
    <col min="4372" max="4372" width="12.6640625" customWidth="1"/>
    <col min="4611" max="4612" width="20.33203125" customWidth="1"/>
    <col min="4613" max="4613" width="15.33203125" customWidth="1"/>
    <col min="4614" max="4614" width="10.88671875" customWidth="1"/>
    <col min="4615" max="4615" width="18.6640625" customWidth="1"/>
    <col min="4616" max="4616" width="14.6640625" customWidth="1"/>
    <col min="4617" max="4619" width="12.5546875" customWidth="1"/>
    <col min="4620" max="4620" width="13.5546875" customWidth="1"/>
    <col min="4621" max="4624" width="12.5546875" customWidth="1"/>
    <col min="4625" max="4626" width="12.6640625" customWidth="1"/>
    <col min="4627" max="4627" width="14.33203125" customWidth="1"/>
    <col min="4628" max="4628" width="12.6640625" customWidth="1"/>
    <col min="4867" max="4868" width="20.33203125" customWidth="1"/>
    <col min="4869" max="4869" width="15.33203125" customWidth="1"/>
    <col min="4870" max="4870" width="10.88671875" customWidth="1"/>
    <col min="4871" max="4871" width="18.6640625" customWidth="1"/>
    <col min="4872" max="4872" width="14.6640625" customWidth="1"/>
    <col min="4873" max="4875" width="12.5546875" customWidth="1"/>
    <col min="4876" max="4876" width="13.5546875" customWidth="1"/>
    <col min="4877" max="4880" width="12.5546875" customWidth="1"/>
    <col min="4881" max="4882" width="12.6640625" customWidth="1"/>
    <col min="4883" max="4883" width="14.33203125" customWidth="1"/>
    <col min="4884" max="4884" width="12.6640625" customWidth="1"/>
    <col min="5123" max="5124" width="20.33203125" customWidth="1"/>
    <col min="5125" max="5125" width="15.33203125" customWidth="1"/>
    <col min="5126" max="5126" width="10.88671875" customWidth="1"/>
    <col min="5127" max="5127" width="18.6640625" customWidth="1"/>
    <col min="5128" max="5128" width="14.6640625" customWidth="1"/>
    <col min="5129" max="5131" width="12.5546875" customWidth="1"/>
    <col min="5132" max="5132" width="13.5546875" customWidth="1"/>
    <col min="5133" max="5136" width="12.5546875" customWidth="1"/>
    <col min="5137" max="5138" width="12.6640625" customWidth="1"/>
    <col min="5139" max="5139" width="14.33203125" customWidth="1"/>
    <col min="5140" max="5140" width="12.6640625" customWidth="1"/>
    <col min="5379" max="5380" width="20.33203125" customWidth="1"/>
    <col min="5381" max="5381" width="15.33203125" customWidth="1"/>
    <col min="5382" max="5382" width="10.88671875" customWidth="1"/>
    <col min="5383" max="5383" width="18.6640625" customWidth="1"/>
    <col min="5384" max="5384" width="14.6640625" customWidth="1"/>
    <col min="5385" max="5387" width="12.5546875" customWidth="1"/>
    <col min="5388" max="5388" width="13.5546875" customWidth="1"/>
    <col min="5389" max="5392" width="12.5546875" customWidth="1"/>
    <col min="5393" max="5394" width="12.6640625" customWidth="1"/>
    <col min="5395" max="5395" width="14.33203125" customWidth="1"/>
    <col min="5396" max="5396" width="12.6640625" customWidth="1"/>
    <col min="5635" max="5636" width="20.33203125" customWidth="1"/>
    <col min="5637" max="5637" width="15.33203125" customWidth="1"/>
    <col min="5638" max="5638" width="10.88671875" customWidth="1"/>
    <col min="5639" max="5639" width="18.6640625" customWidth="1"/>
    <col min="5640" max="5640" width="14.6640625" customWidth="1"/>
    <col min="5641" max="5643" width="12.5546875" customWidth="1"/>
    <col min="5644" max="5644" width="13.5546875" customWidth="1"/>
    <col min="5645" max="5648" width="12.5546875" customWidth="1"/>
    <col min="5649" max="5650" width="12.6640625" customWidth="1"/>
    <col min="5651" max="5651" width="14.33203125" customWidth="1"/>
    <col min="5652" max="5652" width="12.6640625" customWidth="1"/>
    <col min="5891" max="5892" width="20.33203125" customWidth="1"/>
    <col min="5893" max="5893" width="15.33203125" customWidth="1"/>
    <col min="5894" max="5894" width="10.88671875" customWidth="1"/>
    <col min="5895" max="5895" width="18.6640625" customWidth="1"/>
    <col min="5896" max="5896" width="14.6640625" customWidth="1"/>
    <col min="5897" max="5899" width="12.5546875" customWidth="1"/>
    <col min="5900" max="5900" width="13.5546875" customWidth="1"/>
    <col min="5901" max="5904" width="12.5546875" customWidth="1"/>
    <col min="5905" max="5906" width="12.6640625" customWidth="1"/>
    <col min="5907" max="5907" width="14.33203125" customWidth="1"/>
    <col min="5908" max="5908" width="12.6640625" customWidth="1"/>
    <col min="6147" max="6148" width="20.33203125" customWidth="1"/>
    <col min="6149" max="6149" width="15.33203125" customWidth="1"/>
    <col min="6150" max="6150" width="10.88671875" customWidth="1"/>
    <col min="6151" max="6151" width="18.6640625" customWidth="1"/>
    <col min="6152" max="6152" width="14.6640625" customWidth="1"/>
    <col min="6153" max="6155" width="12.5546875" customWidth="1"/>
    <col min="6156" max="6156" width="13.5546875" customWidth="1"/>
    <col min="6157" max="6160" width="12.5546875" customWidth="1"/>
    <col min="6161" max="6162" width="12.6640625" customWidth="1"/>
    <col min="6163" max="6163" width="14.33203125" customWidth="1"/>
    <col min="6164" max="6164" width="12.6640625" customWidth="1"/>
    <col min="6403" max="6404" width="20.33203125" customWidth="1"/>
    <col min="6405" max="6405" width="15.33203125" customWidth="1"/>
    <col min="6406" max="6406" width="10.88671875" customWidth="1"/>
    <col min="6407" max="6407" width="18.6640625" customWidth="1"/>
    <col min="6408" max="6408" width="14.6640625" customWidth="1"/>
    <col min="6409" max="6411" width="12.5546875" customWidth="1"/>
    <col min="6412" max="6412" width="13.5546875" customWidth="1"/>
    <col min="6413" max="6416" width="12.5546875" customWidth="1"/>
    <col min="6417" max="6418" width="12.6640625" customWidth="1"/>
    <col min="6419" max="6419" width="14.33203125" customWidth="1"/>
    <col min="6420" max="6420" width="12.6640625" customWidth="1"/>
    <col min="6659" max="6660" width="20.33203125" customWidth="1"/>
    <col min="6661" max="6661" width="15.33203125" customWidth="1"/>
    <col min="6662" max="6662" width="10.88671875" customWidth="1"/>
    <col min="6663" max="6663" width="18.6640625" customWidth="1"/>
    <col min="6664" max="6664" width="14.6640625" customWidth="1"/>
    <col min="6665" max="6667" width="12.5546875" customWidth="1"/>
    <col min="6668" max="6668" width="13.5546875" customWidth="1"/>
    <col min="6669" max="6672" width="12.5546875" customWidth="1"/>
    <col min="6673" max="6674" width="12.6640625" customWidth="1"/>
    <col min="6675" max="6675" width="14.33203125" customWidth="1"/>
    <col min="6676" max="6676" width="12.6640625" customWidth="1"/>
    <col min="6915" max="6916" width="20.33203125" customWidth="1"/>
    <col min="6917" max="6917" width="15.33203125" customWidth="1"/>
    <col min="6918" max="6918" width="10.88671875" customWidth="1"/>
    <col min="6919" max="6919" width="18.6640625" customWidth="1"/>
    <col min="6920" max="6920" width="14.6640625" customWidth="1"/>
    <col min="6921" max="6923" width="12.5546875" customWidth="1"/>
    <col min="6924" max="6924" width="13.5546875" customWidth="1"/>
    <col min="6925" max="6928" width="12.5546875" customWidth="1"/>
    <col min="6929" max="6930" width="12.6640625" customWidth="1"/>
    <col min="6931" max="6931" width="14.33203125" customWidth="1"/>
    <col min="6932" max="6932" width="12.6640625" customWidth="1"/>
    <col min="7171" max="7172" width="20.33203125" customWidth="1"/>
    <col min="7173" max="7173" width="15.33203125" customWidth="1"/>
    <col min="7174" max="7174" width="10.88671875" customWidth="1"/>
    <col min="7175" max="7175" width="18.6640625" customWidth="1"/>
    <col min="7176" max="7176" width="14.6640625" customWidth="1"/>
    <col min="7177" max="7179" width="12.5546875" customWidth="1"/>
    <col min="7180" max="7180" width="13.5546875" customWidth="1"/>
    <col min="7181" max="7184" width="12.5546875" customWidth="1"/>
    <col min="7185" max="7186" width="12.6640625" customWidth="1"/>
    <col min="7187" max="7187" width="14.33203125" customWidth="1"/>
    <col min="7188" max="7188" width="12.6640625" customWidth="1"/>
    <col min="7427" max="7428" width="20.33203125" customWidth="1"/>
    <col min="7429" max="7429" width="15.33203125" customWidth="1"/>
    <col min="7430" max="7430" width="10.88671875" customWidth="1"/>
    <col min="7431" max="7431" width="18.6640625" customWidth="1"/>
    <col min="7432" max="7432" width="14.6640625" customWidth="1"/>
    <col min="7433" max="7435" width="12.5546875" customWidth="1"/>
    <col min="7436" max="7436" width="13.5546875" customWidth="1"/>
    <col min="7437" max="7440" width="12.5546875" customWidth="1"/>
    <col min="7441" max="7442" width="12.6640625" customWidth="1"/>
    <col min="7443" max="7443" width="14.33203125" customWidth="1"/>
    <col min="7444" max="7444" width="12.6640625" customWidth="1"/>
    <col min="7683" max="7684" width="20.33203125" customWidth="1"/>
    <col min="7685" max="7685" width="15.33203125" customWidth="1"/>
    <col min="7686" max="7686" width="10.88671875" customWidth="1"/>
    <col min="7687" max="7687" width="18.6640625" customWidth="1"/>
    <col min="7688" max="7688" width="14.6640625" customWidth="1"/>
    <col min="7689" max="7691" width="12.5546875" customWidth="1"/>
    <col min="7692" max="7692" width="13.5546875" customWidth="1"/>
    <col min="7693" max="7696" width="12.5546875" customWidth="1"/>
    <col min="7697" max="7698" width="12.6640625" customWidth="1"/>
    <col min="7699" max="7699" width="14.33203125" customWidth="1"/>
    <col min="7700" max="7700" width="12.6640625" customWidth="1"/>
    <col min="7939" max="7940" width="20.33203125" customWidth="1"/>
    <col min="7941" max="7941" width="15.33203125" customWidth="1"/>
    <col min="7942" max="7942" width="10.88671875" customWidth="1"/>
    <col min="7943" max="7943" width="18.6640625" customWidth="1"/>
    <col min="7944" max="7944" width="14.6640625" customWidth="1"/>
    <col min="7945" max="7947" width="12.5546875" customWidth="1"/>
    <col min="7948" max="7948" width="13.5546875" customWidth="1"/>
    <col min="7949" max="7952" width="12.5546875" customWidth="1"/>
    <col min="7953" max="7954" width="12.6640625" customWidth="1"/>
    <col min="7955" max="7955" width="14.33203125" customWidth="1"/>
    <col min="7956" max="7956" width="12.6640625" customWidth="1"/>
    <col min="8195" max="8196" width="20.33203125" customWidth="1"/>
    <col min="8197" max="8197" width="15.33203125" customWidth="1"/>
    <col min="8198" max="8198" width="10.88671875" customWidth="1"/>
    <col min="8199" max="8199" width="18.6640625" customWidth="1"/>
    <col min="8200" max="8200" width="14.6640625" customWidth="1"/>
    <col min="8201" max="8203" width="12.5546875" customWidth="1"/>
    <col min="8204" max="8204" width="13.5546875" customWidth="1"/>
    <col min="8205" max="8208" width="12.5546875" customWidth="1"/>
    <col min="8209" max="8210" width="12.6640625" customWidth="1"/>
    <col min="8211" max="8211" width="14.33203125" customWidth="1"/>
    <col min="8212" max="8212" width="12.6640625" customWidth="1"/>
    <col min="8451" max="8452" width="20.33203125" customWidth="1"/>
    <col min="8453" max="8453" width="15.33203125" customWidth="1"/>
    <col min="8454" max="8454" width="10.88671875" customWidth="1"/>
    <col min="8455" max="8455" width="18.6640625" customWidth="1"/>
    <col min="8456" max="8456" width="14.6640625" customWidth="1"/>
    <col min="8457" max="8459" width="12.5546875" customWidth="1"/>
    <col min="8460" max="8460" width="13.5546875" customWidth="1"/>
    <col min="8461" max="8464" width="12.5546875" customWidth="1"/>
    <col min="8465" max="8466" width="12.6640625" customWidth="1"/>
    <col min="8467" max="8467" width="14.33203125" customWidth="1"/>
    <col min="8468" max="8468" width="12.6640625" customWidth="1"/>
    <col min="8707" max="8708" width="20.33203125" customWidth="1"/>
    <col min="8709" max="8709" width="15.33203125" customWidth="1"/>
    <col min="8710" max="8710" width="10.88671875" customWidth="1"/>
    <col min="8711" max="8711" width="18.6640625" customWidth="1"/>
    <col min="8712" max="8712" width="14.6640625" customWidth="1"/>
    <col min="8713" max="8715" width="12.5546875" customWidth="1"/>
    <col min="8716" max="8716" width="13.5546875" customWidth="1"/>
    <col min="8717" max="8720" width="12.5546875" customWidth="1"/>
    <col min="8721" max="8722" width="12.6640625" customWidth="1"/>
    <col min="8723" max="8723" width="14.33203125" customWidth="1"/>
    <col min="8724" max="8724" width="12.6640625" customWidth="1"/>
    <col min="8963" max="8964" width="20.33203125" customWidth="1"/>
    <col min="8965" max="8965" width="15.33203125" customWidth="1"/>
    <col min="8966" max="8966" width="10.88671875" customWidth="1"/>
    <col min="8967" max="8967" width="18.6640625" customWidth="1"/>
    <col min="8968" max="8968" width="14.6640625" customWidth="1"/>
    <col min="8969" max="8971" width="12.5546875" customWidth="1"/>
    <col min="8972" max="8972" width="13.5546875" customWidth="1"/>
    <col min="8973" max="8976" width="12.5546875" customWidth="1"/>
    <col min="8977" max="8978" width="12.6640625" customWidth="1"/>
    <col min="8979" max="8979" width="14.33203125" customWidth="1"/>
    <col min="8980" max="8980" width="12.6640625" customWidth="1"/>
    <col min="9219" max="9220" width="20.33203125" customWidth="1"/>
    <col min="9221" max="9221" width="15.33203125" customWidth="1"/>
    <col min="9222" max="9222" width="10.88671875" customWidth="1"/>
    <col min="9223" max="9223" width="18.6640625" customWidth="1"/>
    <col min="9224" max="9224" width="14.6640625" customWidth="1"/>
    <col min="9225" max="9227" width="12.5546875" customWidth="1"/>
    <col min="9228" max="9228" width="13.5546875" customWidth="1"/>
    <col min="9229" max="9232" width="12.5546875" customWidth="1"/>
    <col min="9233" max="9234" width="12.6640625" customWidth="1"/>
    <col min="9235" max="9235" width="14.33203125" customWidth="1"/>
    <col min="9236" max="9236" width="12.6640625" customWidth="1"/>
    <col min="9475" max="9476" width="20.33203125" customWidth="1"/>
    <col min="9477" max="9477" width="15.33203125" customWidth="1"/>
    <col min="9478" max="9478" width="10.88671875" customWidth="1"/>
    <col min="9479" max="9479" width="18.6640625" customWidth="1"/>
    <col min="9480" max="9480" width="14.6640625" customWidth="1"/>
    <col min="9481" max="9483" width="12.5546875" customWidth="1"/>
    <col min="9484" max="9484" width="13.5546875" customWidth="1"/>
    <col min="9485" max="9488" width="12.5546875" customWidth="1"/>
    <col min="9489" max="9490" width="12.6640625" customWidth="1"/>
    <col min="9491" max="9491" width="14.33203125" customWidth="1"/>
    <col min="9492" max="9492" width="12.6640625" customWidth="1"/>
    <col min="9731" max="9732" width="20.33203125" customWidth="1"/>
    <col min="9733" max="9733" width="15.33203125" customWidth="1"/>
    <col min="9734" max="9734" width="10.88671875" customWidth="1"/>
    <col min="9735" max="9735" width="18.6640625" customWidth="1"/>
    <col min="9736" max="9736" width="14.6640625" customWidth="1"/>
    <col min="9737" max="9739" width="12.5546875" customWidth="1"/>
    <col min="9740" max="9740" width="13.5546875" customWidth="1"/>
    <col min="9741" max="9744" width="12.5546875" customWidth="1"/>
    <col min="9745" max="9746" width="12.6640625" customWidth="1"/>
    <col min="9747" max="9747" width="14.33203125" customWidth="1"/>
    <col min="9748" max="9748" width="12.6640625" customWidth="1"/>
    <col min="9987" max="9988" width="20.33203125" customWidth="1"/>
    <col min="9989" max="9989" width="15.33203125" customWidth="1"/>
    <col min="9990" max="9990" width="10.88671875" customWidth="1"/>
    <col min="9991" max="9991" width="18.6640625" customWidth="1"/>
    <col min="9992" max="9992" width="14.6640625" customWidth="1"/>
    <col min="9993" max="9995" width="12.5546875" customWidth="1"/>
    <col min="9996" max="9996" width="13.5546875" customWidth="1"/>
    <col min="9997" max="10000" width="12.5546875" customWidth="1"/>
    <col min="10001" max="10002" width="12.6640625" customWidth="1"/>
    <col min="10003" max="10003" width="14.33203125" customWidth="1"/>
    <col min="10004" max="10004" width="12.6640625" customWidth="1"/>
    <col min="10243" max="10244" width="20.33203125" customWidth="1"/>
    <col min="10245" max="10245" width="15.33203125" customWidth="1"/>
    <col min="10246" max="10246" width="10.88671875" customWidth="1"/>
    <col min="10247" max="10247" width="18.6640625" customWidth="1"/>
    <col min="10248" max="10248" width="14.6640625" customWidth="1"/>
    <col min="10249" max="10251" width="12.5546875" customWidth="1"/>
    <col min="10252" max="10252" width="13.5546875" customWidth="1"/>
    <col min="10253" max="10256" width="12.5546875" customWidth="1"/>
    <col min="10257" max="10258" width="12.6640625" customWidth="1"/>
    <col min="10259" max="10259" width="14.33203125" customWidth="1"/>
    <col min="10260" max="10260" width="12.6640625" customWidth="1"/>
    <col min="10499" max="10500" width="20.33203125" customWidth="1"/>
    <col min="10501" max="10501" width="15.33203125" customWidth="1"/>
    <col min="10502" max="10502" width="10.88671875" customWidth="1"/>
    <col min="10503" max="10503" width="18.6640625" customWidth="1"/>
    <col min="10504" max="10504" width="14.6640625" customWidth="1"/>
    <col min="10505" max="10507" width="12.5546875" customWidth="1"/>
    <col min="10508" max="10508" width="13.5546875" customWidth="1"/>
    <col min="10509" max="10512" width="12.5546875" customWidth="1"/>
    <col min="10513" max="10514" width="12.6640625" customWidth="1"/>
    <col min="10515" max="10515" width="14.33203125" customWidth="1"/>
    <col min="10516" max="10516" width="12.6640625" customWidth="1"/>
    <col min="10755" max="10756" width="20.33203125" customWidth="1"/>
    <col min="10757" max="10757" width="15.33203125" customWidth="1"/>
    <col min="10758" max="10758" width="10.88671875" customWidth="1"/>
    <col min="10759" max="10759" width="18.6640625" customWidth="1"/>
    <col min="10760" max="10760" width="14.6640625" customWidth="1"/>
    <col min="10761" max="10763" width="12.5546875" customWidth="1"/>
    <col min="10764" max="10764" width="13.5546875" customWidth="1"/>
    <col min="10765" max="10768" width="12.5546875" customWidth="1"/>
    <col min="10769" max="10770" width="12.6640625" customWidth="1"/>
    <col min="10771" max="10771" width="14.33203125" customWidth="1"/>
    <col min="10772" max="10772" width="12.6640625" customWidth="1"/>
    <col min="11011" max="11012" width="20.33203125" customWidth="1"/>
    <col min="11013" max="11013" width="15.33203125" customWidth="1"/>
    <col min="11014" max="11014" width="10.88671875" customWidth="1"/>
    <col min="11015" max="11015" width="18.6640625" customWidth="1"/>
    <col min="11016" max="11016" width="14.6640625" customWidth="1"/>
    <col min="11017" max="11019" width="12.5546875" customWidth="1"/>
    <col min="11020" max="11020" width="13.5546875" customWidth="1"/>
    <col min="11021" max="11024" width="12.5546875" customWidth="1"/>
    <col min="11025" max="11026" width="12.6640625" customWidth="1"/>
    <col min="11027" max="11027" width="14.33203125" customWidth="1"/>
    <col min="11028" max="11028" width="12.6640625" customWidth="1"/>
    <col min="11267" max="11268" width="20.33203125" customWidth="1"/>
    <col min="11269" max="11269" width="15.33203125" customWidth="1"/>
    <col min="11270" max="11270" width="10.88671875" customWidth="1"/>
    <col min="11271" max="11271" width="18.6640625" customWidth="1"/>
    <col min="11272" max="11272" width="14.6640625" customWidth="1"/>
    <col min="11273" max="11275" width="12.5546875" customWidth="1"/>
    <col min="11276" max="11276" width="13.5546875" customWidth="1"/>
    <col min="11277" max="11280" width="12.5546875" customWidth="1"/>
    <col min="11281" max="11282" width="12.6640625" customWidth="1"/>
    <col min="11283" max="11283" width="14.33203125" customWidth="1"/>
    <col min="11284" max="11284" width="12.6640625" customWidth="1"/>
    <col min="11523" max="11524" width="20.33203125" customWidth="1"/>
    <col min="11525" max="11525" width="15.33203125" customWidth="1"/>
    <col min="11526" max="11526" width="10.88671875" customWidth="1"/>
    <col min="11527" max="11527" width="18.6640625" customWidth="1"/>
    <col min="11528" max="11528" width="14.6640625" customWidth="1"/>
    <col min="11529" max="11531" width="12.5546875" customWidth="1"/>
    <col min="11532" max="11532" width="13.5546875" customWidth="1"/>
    <col min="11533" max="11536" width="12.5546875" customWidth="1"/>
    <col min="11537" max="11538" width="12.6640625" customWidth="1"/>
    <col min="11539" max="11539" width="14.33203125" customWidth="1"/>
    <col min="11540" max="11540" width="12.6640625" customWidth="1"/>
    <col min="11779" max="11780" width="20.33203125" customWidth="1"/>
    <col min="11781" max="11781" width="15.33203125" customWidth="1"/>
    <col min="11782" max="11782" width="10.88671875" customWidth="1"/>
    <col min="11783" max="11783" width="18.6640625" customWidth="1"/>
    <col min="11784" max="11784" width="14.6640625" customWidth="1"/>
    <col min="11785" max="11787" width="12.5546875" customWidth="1"/>
    <col min="11788" max="11788" width="13.5546875" customWidth="1"/>
    <col min="11789" max="11792" width="12.5546875" customWidth="1"/>
    <col min="11793" max="11794" width="12.6640625" customWidth="1"/>
    <col min="11795" max="11795" width="14.33203125" customWidth="1"/>
    <col min="11796" max="11796" width="12.6640625" customWidth="1"/>
    <col min="12035" max="12036" width="20.33203125" customWidth="1"/>
    <col min="12037" max="12037" width="15.33203125" customWidth="1"/>
    <col min="12038" max="12038" width="10.88671875" customWidth="1"/>
    <col min="12039" max="12039" width="18.6640625" customWidth="1"/>
    <col min="12040" max="12040" width="14.6640625" customWidth="1"/>
    <col min="12041" max="12043" width="12.5546875" customWidth="1"/>
    <col min="12044" max="12044" width="13.5546875" customWidth="1"/>
    <col min="12045" max="12048" width="12.5546875" customWidth="1"/>
    <col min="12049" max="12050" width="12.6640625" customWidth="1"/>
    <col min="12051" max="12051" width="14.33203125" customWidth="1"/>
    <col min="12052" max="12052" width="12.6640625" customWidth="1"/>
    <col min="12291" max="12292" width="20.33203125" customWidth="1"/>
    <col min="12293" max="12293" width="15.33203125" customWidth="1"/>
    <col min="12294" max="12294" width="10.88671875" customWidth="1"/>
    <col min="12295" max="12295" width="18.6640625" customWidth="1"/>
    <col min="12296" max="12296" width="14.6640625" customWidth="1"/>
    <col min="12297" max="12299" width="12.5546875" customWidth="1"/>
    <col min="12300" max="12300" width="13.5546875" customWidth="1"/>
    <col min="12301" max="12304" width="12.5546875" customWidth="1"/>
    <col min="12305" max="12306" width="12.6640625" customWidth="1"/>
    <col min="12307" max="12307" width="14.33203125" customWidth="1"/>
    <col min="12308" max="12308" width="12.6640625" customWidth="1"/>
    <col min="12547" max="12548" width="20.33203125" customWidth="1"/>
    <col min="12549" max="12549" width="15.33203125" customWidth="1"/>
    <col min="12550" max="12550" width="10.88671875" customWidth="1"/>
    <col min="12551" max="12551" width="18.6640625" customWidth="1"/>
    <col min="12552" max="12552" width="14.6640625" customWidth="1"/>
    <col min="12553" max="12555" width="12.5546875" customWidth="1"/>
    <col min="12556" max="12556" width="13.5546875" customWidth="1"/>
    <col min="12557" max="12560" width="12.5546875" customWidth="1"/>
    <col min="12561" max="12562" width="12.6640625" customWidth="1"/>
    <col min="12563" max="12563" width="14.33203125" customWidth="1"/>
    <col min="12564" max="12564" width="12.6640625" customWidth="1"/>
    <col min="12803" max="12804" width="20.33203125" customWidth="1"/>
    <col min="12805" max="12805" width="15.33203125" customWidth="1"/>
    <col min="12806" max="12806" width="10.88671875" customWidth="1"/>
    <col min="12807" max="12807" width="18.6640625" customWidth="1"/>
    <col min="12808" max="12808" width="14.6640625" customWidth="1"/>
    <col min="12809" max="12811" width="12.5546875" customWidth="1"/>
    <col min="12812" max="12812" width="13.5546875" customWidth="1"/>
    <col min="12813" max="12816" width="12.5546875" customWidth="1"/>
    <col min="12817" max="12818" width="12.6640625" customWidth="1"/>
    <col min="12819" max="12819" width="14.33203125" customWidth="1"/>
    <col min="12820" max="12820" width="12.6640625" customWidth="1"/>
    <col min="13059" max="13060" width="20.33203125" customWidth="1"/>
    <col min="13061" max="13061" width="15.33203125" customWidth="1"/>
    <col min="13062" max="13062" width="10.88671875" customWidth="1"/>
    <col min="13063" max="13063" width="18.6640625" customWidth="1"/>
    <col min="13064" max="13064" width="14.6640625" customWidth="1"/>
    <col min="13065" max="13067" width="12.5546875" customWidth="1"/>
    <col min="13068" max="13068" width="13.5546875" customWidth="1"/>
    <col min="13069" max="13072" width="12.5546875" customWidth="1"/>
    <col min="13073" max="13074" width="12.6640625" customWidth="1"/>
    <col min="13075" max="13075" width="14.33203125" customWidth="1"/>
    <col min="13076" max="13076" width="12.6640625" customWidth="1"/>
    <col min="13315" max="13316" width="20.33203125" customWidth="1"/>
    <col min="13317" max="13317" width="15.33203125" customWidth="1"/>
    <col min="13318" max="13318" width="10.88671875" customWidth="1"/>
    <col min="13319" max="13319" width="18.6640625" customWidth="1"/>
    <col min="13320" max="13320" width="14.6640625" customWidth="1"/>
    <col min="13321" max="13323" width="12.5546875" customWidth="1"/>
    <col min="13324" max="13324" width="13.5546875" customWidth="1"/>
    <col min="13325" max="13328" width="12.5546875" customWidth="1"/>
    <col min="13329" max="13330" width="12.6640625" customWidth="1"/>
    <col min="13331" max="13331" width="14.33203125" customWidth="1"/>
    <col min="13332" max="13332" width="12.6640625" customWidth="1"/>
    <col min="13571" max="13572" width="20.33203125" customWidth="1"/>
    <col min="13573" max="13573" width="15.33203125" customWidth="1"/>
    <col min="13574" max="13574" width="10.88671875" customWidth="1"/>
    <col min="13575" max="13575" width="18.6640625" customWidth="1"/>
    <col min="13576" max="13576" width="14.6640625" customWidth="1"/>
    <col min="13577" max="13579" width="12.5546875" customWidth="1"/>
    <col min="13580" max="13580" width="13.5546875" customWidth="1"/>
    <col min="13581" max="13584" width="12.5546875" customWidth="1"/>
    <col min="13585" max="13586" width="12.6640625" customWidth="1"/>
    <col min="13587" max="13587" width="14.33203125" customWidth="1"/>
    <col min="13588" max="13588" width="12.6640625" customWidth="1"/>
    <col min="13827" max="13828" width="20.33203125" customWidth="1"/>
    <col min="13829" max="13829" width="15.33203125" customWidth="1"/>
    <col min="13830" max="13830" width="10.88671875" customWidth="1"/>
    <col min="13831" max="13831" width="18.6640625" customWidth="1"/>
    <col min="13832" max="13832" width="14.6640625" customWidth="1"/>
    <col min="13833" max="13835" width="12.5546875" customWidth="1"/>
    <col min="13836" max="13836" width="13.5546875" customWidth="1"/>
    <col min="13837" max="13840" width="12.5546875" customWidth="1"/>
    <col min="13841" max="13842" width="12.6640625" customWidth="1"/>
    <col min="13843" max="13843" width="14.33203125" customWidth="1"/>
    <col min="13844" max="13844" width="12.6640625" customWidth="1"/>
    <col min="14083" max="14084" width="20.33203125" customWidth="1"/>
    <col min="14085" max="14085" width="15.33203125" customWidth="1"/>
    <col min="14086" max="14086" width="10.88671875" customWidth="1"/>
    <col min="14087" max="14087" width="18.6640625" customWidth="1"/>
    <col min="14088" max="14088" width="14.6640625" customWidth="1"/>
    <col min="14089" max="14091" width="12.5546875" customWidth="1"/>
    <col min="14092" max="14092" width="13.5546875" customWidth="1"/>
    <col min="14093" max="14096" width="12.5546875" customWidth="1"/>
    <col min="14097" max="14098" width="12.6640625" customWidth="1"/>
    <col min="14099" max="14099" width="14.33203125" customWidth="1"/>
    <col min="14100" max="14100" width="12.6640625" customWidth="1"/>
    <col min="14339" max="14340" width="20.33203125" customWidth="1"/>
    <col min="14341" max="14341" width="15.33203125" customWidth="1"/>
    <col min="14342" max="14342" width="10.88671875" customWidth="1"/>
    <col min="14343" max="14343" width="18.6640625" customWidth="1"/>
    <col min="14344" max="14344" width="14.6640625" customWidth="1"/>
    <col min="14345" max="14347" width="12.5546875" customWidth="1"/>
    <col min="14348" max="14348" width="13.5546875" customWidth="1"/>
    <col min="14349" max="14352" width="12.5546875" customWidth="1"/>
    <col min="14353" max="14354" width="12.6640625" customWidth="1"/>
    <col min="14355" max="14355" width="14.33203125" customWidth="1"/>
    <col min="14356" max="14356" width="12.6640625" customWidth="1"/>
    <col min="14595" max="14596" width="20.33203125" customWidth="1"/>
    <col min="14597" max="14597" width="15.33203125" customWidth="1"/>
    <col min="14598" max="14598" width="10.88671875" customWidth="1"/>
    <col min="14599" max="14599" width="18.6640625" customWidth="1"/>
    <col min="14600" max="14600" width="14.6640625" customWidth="1"/>
    <col min="14601" max="14603" width="12.5546875" customWidth="1"/>
    <col min="14604" max="14604" width="13.5546875" customWidth="1"/>
    <col min="14605" max="14608" width="12.5546875" customWidth="1"/>
    <col min="14609" max="14610" width="12.6640625" customWidth="1"/>
    <col min="14611" max="14611" width="14.33203125" customWidth="1"/>
    <col min="14612" max="14612" width="12.6640625" customWidth="1"/>
    <col min="14851" max="14852" width="20.33203125" customWidth="1"/>
    <col min="14853" max="14853" width="15.33203125" customWidth="1"/>
    <col min="14854" max="14854" width="10.88671875" customWidth="1"/>
    <col min="14855" max="14855" width="18.6640625" customWidth="1"/>
    <col min="14856" max="14856" width="14.6640625" customWidth="1"/>
    <col min="14857" max="14859" width="12.5546875" customWidth="1"/>
    <col min="14860" max="14860" width="13.5546875" customWidth="1"/>
    <col min="14861" max="14864" width="12.5546875" customWidth="1"/>
    <col min="14865" max="14866" width="12.6640625" customWidth="1"/>
    <col min="14867" max="14867" width="14.33203125" customWidth="1"/>
    <col min="14868" max="14868" width="12.6640625" customWidth="1"/>
    <col min="15107" max="15108" width="20.33203125" customWidth="1"/>
    <col min="15109" max="15109" width="15.33203125" customWidth="1"/>
    <col min="15110" max="15110" width="10.88671875" customWidth="1"/>
    <col min="15111" max="15111" width="18.6640625" customWidth="1"/>
    <col min="15112" max="15112" width="14.6640625" customWidth="1"/>
    <col min="15113" max="15115" width="12.5546875" customWidth="1"/>
    <col min="15116" max="15116" width="13.5546875" customWidth="1"/>
    <col min="15117" max="15120" width="12.5546875" customWidth="1"/>
    <col min="15121" max="15122" width="12.6640625" customWidth="1"/>
    <col min="15123" max="15123" width="14.33203125" customWidth="1"/>
    <col min="15124" max="15124" width="12.6640625" customWidth="1"/>
    <col min="15363" max="15364" width="20.33203125" customWidth="1"/>
    <col min="15365" max="15365" width="15.33203125" customWidth="1"/>
    <col min="15366" max="15366" width="10.88671875" customWidth="1"/>
    <col min="15367" max="15367" width="18.6640625" customWidth="1"/>
    <col min="15368" max="15368" width="14.6640625" customWidth="1"/>
    <col min="15369" max="15371" width="12.5546875" customWidth="1"/>
    <col min="15372" max="15372" width="13.5546875" customWidth="1"/>
    <col min="15373" max="15376" width="12.5546875" customWidth="1"/>
    <col min="15377" max="15378" width="12.6640625" customWidth="1"/>
    <col min="15379" max="15379" width="14.33203125" customWidth="1"/>
    <col min="15380" max="15380" width="12.6640625" customWidth="1"/>
    <col min="15619" max="15620" width="20.33203125" customWidth="1"/>
    <col min="15621" max="15621" width="15.33203125" customWidth="1"/>
    <col min="15622" max="15622" width="10.88671875" customWidth="1"/>
    <col min="15623" max="15623" width="18.6640625" customWidth="1"/>
    <col min="15624" max="15624" width="14.6640625" customWidth="1"/>
    <col min="15625" max="15627" width="12.5546875" customWidth="1"/>
    <col min="15628" max="15628" width="13.5546875" customWidth="1"/>
    <col min="15629" max="15632" width="12.5546875" customWidth="1"/>
    <col min="15633" max="15634" width="12.6640625" customWidth="1"/>
    <col min="15635" max="15635" width="14.33203125" customWidth="1"/>
    <col min="15636" max="15636" width="12.6640625" customWidth="1"/>
    <col min="15875" max="15876" width="20.33203125" customWidth="1"/>
    <col min="15877" max="15877" width="15.33203125" customWidth="1"/>
    <col min="15878" max="15878" width="10.88671875" customWidth="1"/>
    <col min="15879" max="15879" width="18.6640625" customWidth="1"/>
    <col min="15880" max="15880" width="14.6640625" customWidth="1"/>
    <col min="15881" max="15883" width="12.5546875" customWidth="1"/>
    <col min="15884" max="15884" width="13.5546875" customWidth="1"/>
    <col min="15885" max="15888" width="12.5546875" customWidth="1"/>
    <col min="15889" max="15890" width="12.6640625" customWidth="1"/>
    <col min="15891" max="15891" width="14.33203125" customWidth="1"/>
    <col min="15892" max="15892" width="12.6640625" customWidth="1"/>
    <col min="16131" max="16132" width="20.33203125" customWidth="1"/>
    <col min="16133" max="16133" width="15.33203125" customWidth="1"/>
    <col min="16134" max="16134" width="10.88671875" customWidth="1"/>
    <col min="16135" max="16135" width="18.6640625" customWidth="1"/>
    <col min="16136" max="16136" width="14.6640625" customWidth="1"/>
    <col min="16137" max="16139" width="12.5546875" customWidth="1"/>
    <col min="16140" max="16140" width="13.5546875" customWidth="1"/>
    <col min="16141" max="16144" width="12.5546875" customWidth="1"/>
    <col min="16145" max="16146" width="12.6640625" customWidth="1"/>
    <col min="16147" max="16147" width="14.33203125" customWidth="1"/>
    <col min="16148" max="16148" width="12.6640625" customWidth="1"/>
  </cols>
  <sheetData>
    <row r="1" spans="1:32" ht="30.6" customHeight="1">
      <c r="A1" s="20"/>
      <c r="B1" s="20"/>
      <c r="C1" s="20"/>
      <c r="D1" s="20"/>
      <c r="E1" s="20"/>
      <c r="F1" s="20"/>
      <c r="I1" s="21"/>
      <c r="J1" s="21"/>
      <c r="K1" s="397" t="s">
        <v>41</v>
      </c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</row>
    <row r="2" spans="1:32" ht="41.4" customHeight="1">
      <c r="A2" s="20"/>
      <c r="B2" s="20"/>
      <c r="C2" s="20"/>
      <c r="D2" s="20"/>
      <c r="E2" s="20"/>
      <c r="F2" s="20"/>
      <c r="I2" s="21"/>
      <c r="J2" s="21"/>
      <c r="K2" s="115"/>
      <c r="L2" s="115"/>
      <c r="M2" s="115"/>
      <c r="N2" s="115"/>
      <c r="O2" s="116"/>
      <c r="P2" s="116"/>
      <c r="Q2" s="116"/>
      <c r="R2" s="116"/>
      <c r="T2" s="116"/>
      <c r="U2" s="116"/>
      <c r="V2" s="116"/>
      <c r="W2" s="116" t="s">
        <v>48</v>
      </c>
    </row>
    <row r="3" spans="1:32" s="15" customFormat="1" ht="49.2" customHeight="1">
      <c r="A3" s="133" t="s">
        <v>234</v>
      </c>
      <c r="B3" s="133"/>
      <c r="C3" s="133"/>
      <c r="D3" s="133"/>
      <c r="E3" s="133"/>
      <c r="F3" s="133"/>
      <c r="G3" s="133"/>
      <c r="H3" s="336"/>
      <c r="I3" s="336"/>
      <c r="J3" s="336"/>
      <c r="K3" s="336"/>
      <c r="L3" s="136" t="s">
        <v>55</v>
      </c>
      <c r="M3" s="336"/>
      <c r="N3" s="336"/>
      <c r="O3" s="336"/>
      <c r="P3" s="336"/>
      <c r="R3" s="338"/>
      <c r="S3" s="338"/>
      <c r="T3" s="338"/>
      <c r="U3" s="338"/>
      <c r="V3" s="155"/>
      <c r="W3" s="155"/>
      <c r="X3" s="155"/>
      <c r="Y3" s="155"/>
      <c r="Z3" s="155"/>
      <c r="AA3" s="155"/>
      <c r="AE3" s="116"/>
      <c r="AF3" s="135"/>
    </row>
    <row r="4" spans="1:32" s="15" customFormat="1" ht="27.6" customHeight="1">
      <c r="A4" s="133"/>
      <c r="B4" s="133"/>
      <c r="C4" s="133"/>
      <c r="D4" s="133"/>
      <c r="E4" s="133"/>
      <c r="F4" s="133"/>
      <c r="G4" s="133"/>
      <c r="H4" s="410" t="s">
        <v>54</v>
      </c>
      <c r="I4" s="410"/>
      <c r="J4" s="410"/>
      <c r="K4" s="410"/>
      <c r="L4" s="84"/>
      <c r="M4" s="391" t="s">
        <v>53</v>
      </c>
      <c r="N4" s="391"/>
      <c r="O4" s="391"/>
      <c r="P4" s="391"/>
      <c r="R4" s="391" t="s">
        <v>45</v>
      </c>
      <c r="S4" s="391"/>
      <c r="T4" s="391"/>
      <c r="U4" s="391"/>
      <c r="V4" s="87"/>
      <c r="W4" s="87"/>
      <c r="X4" s="87"/>
      <c r="Y4" s="87"/>
      <c r="Z4" s="87"/>
      <c r="AA4" s="87"/>
      <c r="AE4" s="116"/>
      <c r="AF4" s="135"/>
    </row>
    <row r="5" spans="1:32" ht="23.4" customHeight="1">
      <c r="A5" s="20"/>
      <c r="B5" s="20"/>
      <c r="C5" s="20"/>
      <c r="D5" s="20"/>
      <c r="E5" s="20"/>
      <c r="F5" s="20"/>
      <c r="H5" s="396" t="s">
        <v>212</v>
      </c>
      <c r="I5" s="396"/>
      <c r="J5" s="396"/>
      <c r="K5" s="396"/>
      <c r="L5" s="396"/>
      <c r="M5" s="396"/>
      <c r="N5" s="396"/>
      <c r="O5" s="116"/>
      <c r="P5" s="116"/>
      <c r="Q5" s="116"/>
      <c r="R5" s="116"/>
      <c r="S5" s="116"/>
      <c r="T5" s="116"/>
      <c r="U5" s="116"/>
      <c r="V5" s="116"/>
      <c r="W5" s="127"/>
    </row>
    <row r="6" spans="1:32" ht="57" customHeight="1">
      <c r="A6" s="20"/>
      <c r="B6" s="20"/>
      <c r="C6" s="20"/>
      <c r="D6" s="20"/>
      <c r="E6" s="20"/>
      <c r="F6" s="20"/>
      <c r="H6" s="334" t="s">
        <v>213</v>
      </c>
      <c r="I6" s="334"/>
      <c r="J6" s="334"/>
      <c r="K6" s="334"/>
      <c r="L6" s="334"/>
      <c r="M6" s="132"/>
      <c r="N6" s="130"/>
      <c r="O6" s="116"/>
      <c r="P6" s="116"/>
      <c r="Q6" s="116"/>
      <c r="R6" s="257"/>
      <c r="S6" s="258"/>
      <c r="T6" s="257"/>
      <c r="U6" s="257"/>
      <c r="V6" s="257"/>
      <c r="W6" s="259"/>
    </row>
    <row r="7" spans="1:32" s="17" customFormat="1" ht="38.4" customHeight="1">
      <c r="A7" s="143"/>
      <c r="B7" s="144"/>
      <c r="C7" s="144"/>
      <c r="D7" s="145"/>
      <c r="E7" s="145"/>
      <c r="F7" s="145"/>
      <c r="G7" s="145"/>
      <c r="H7" s="334" t="s">
        <v>223</v>
      </c>
      <c r="I7" s="334"/>
      <c r="J7" s="334"/>
      <c r="K7" s="334"/>
      <c r="L7" s="334"/>
      <c r="M7" s="284">
        <f>M6-M20</f>
        <v>0</v>
      </c>
      <c r="N7" s="148" t="str">
        <f>IF(M7=0,"ВЕРНО","ОШИБКА")</f>
        <v>ВЕРНО</v>
      </c>
      <c r="O7" s="285" t="e">
        <f>M6/M20</f>
        <v>#DIV/0!</v>
      </c>
      <c r="P7" s="153"/>
    </row>
    <row r="8" spans="1:32" s="17" customFormat="1" ht="15.6" customHeight="1">
      <c r="A8" s="143"/>
      <c r="B8" s="144"/>
      <c r="C8" s="144"/>
      <c r="D8" s="145"/>
      <c r="E8" s="145"/>
      <c r="F8" s="145"/>
      <c r="G8" s="145"/>
      <c r="H8" s="146"/>
      <c r="I8" s="146"/>
      <c r="J8" s="146"/>
      <c r="K8" s="146"/>
      <c r="L8" s="146"/>
      <c r="M8" s="146"/>
      <c r="N8" s="146"/>
      <c r="O8" s="146"/>
      <c r="P8" s="153"/>
    </row>
    <row r="9" spans="1:32" s="17" customFormat="1" ht="45" customHeight="1">
      <c r="A9" s="143"/>
      <c r="B9" s="144"/>
      <c r="C9" s="144"/>
      <c r="D9" s="145"/>
      <c r="E9" s="347" t="s">
        <v>74</v>
      </c>
      <c r="F9" s="347"/>
      <c r="G9" s="234"/>
      <c r="I9" s="146"/>
      <c r="J9" s="146"/>
      <c r="K9" s="146"/>
      <c r="L9" s="146"/>
      <c r="M9" s="146"/>
      <c r="N9" s="347" t="s">
        <v>214</v>
      </c>
      <c r="O9" s="347"/>
      <c r="P9" s="234"/>
      <c r="Q9" s="8"/>
      <c r="R9" s="253"/>
      <c r="S9" s="8"/>
      <c r="T9" s="8"/>
    </row>
    <row r="10" spans="1:32" s="17" customFormat="1" ht="18" customHeight="1">
      <c r="A10" s="143"/>
      <c r="B10" s="144"/>
      <c r="C10" s="144"/>
      <c r="D10" s="145"/>
      <c r="E10" s="145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</row>
    <row r="11" spans="1:32" ht="61.95" hidden="1" customHeight="1">
      <c r="A11" s="22"/>
      <c r="B11" s="5" t="s">
        <v>1</v>
      </c>
      <c r="C11" s="54" t="s">
        <v>30</v>
      </c>
      <c r="D11" s="23"/>
      <c r="E11" s="23"/>
      <c r="F11" s="23"/>
      <c r="H11" s="24"/>
      <c r="I11" s="24"/>
      <c r="J11" s="24"/>
      <c r="K11" s="23"/>
    </row>
    <row r="12" spans="1:32" ht="37.950000000000003" hidden="1" customHeight="1">
      <c r="A12" s="25"/>
      <c r="B12" s="6" t="s">
        <v>0</v>
      </c>
      <c r="C12" s="55" t="s">
        <v>31</v>
      </c>
      <c r="D12" s="25"/>
      <c r="E12" s="25"/>
      <c r="F12" s="25"/>
    </row>
    <row r="13" spans="1:32" ht="69.599999999999994" customHeight="1">
      <c r="A13" s="386" t="s">
        <v>5</v>
      </c>
      <c r="B13" s="422" t="s">
        <v>65</v>
      </c>
      <c r="C13" s="423" t="s">
        <v>37</v>
      </c>
      <c r="D13" s="424" t="s">
        <v>2</v>
      </c>
      <c r="E13" s="378" t="s">
        <v>225</v>
      </c>
      <c r="F13" s="378"/>
      <c r="G13" s="378"/>
      <c r="H13" s="378"/>
      <c r="I13" s="378"/>
      <c r="J13" s="378"/>
      <c r="K13" s="378"/>
      <c r="L13" s="378"/>
      <c r="M13" s="378"/>
      <c r="N13" s="378"/>
      <c r="O13" s="378"/>
      <c r="P13" s="425" t="s">
        <v>71</v>
      </c>
      <c r="Q13" s="426"/>
      <c r="R13" s="426"/>
      <c r="S13" s="426"/>
      <c r="T13" s="426"/>
      <c r="U13" s="426"/>
      <c r="V13" s="305" t="s">
        <v>217</v>
      </c>
      <c r="W13" s="381" t="s">
        <v>25</v>
      </c>
    </row>
    <row r="14" spans="1:32" ht="52.2" customHeight="1">
      <c r="A14" s="386"/>
      <c r="B14" s="422"/>
      <c r="C14" s="423"/>
      <c r="D14" s="424"/>
      <c r="E14" s="403" t="s">
        <v>227</v>
      </c>
      <c r="F14" s="406" t="s">
        <v>6</v>
      </c>
      <c r="G14" s="400" t="s">
        <v>209</v>
      </c>
      <c r="H14" s="401"/>
      <c r="I14" s="401"/>
      <c r="J14" s="401"/>
      <c r="K14" s="401"/>
      <c r="L14" s="402"/>
      <c r="M14" s="392" t="s">
        <v>226</v>
      </c>
      <c r="N14" s="392"/>
      <c r="O14" s="392"/>
      <c r="P14" s="385" t="s">
        <v>211</v>
      </c>
      <c r="Q14" s="385"/>
      <c r="R14" s="385"/>
      <c r="S14" s="385"/>
      <c r="T14" s="385"/>
      <c r="U14" s="385"/>
      <c r="V14" s="306"/>
      <c r="W14" s="381"/>
    </row>
    <row r="15" spans="1:32" ht="50.4" customHeight="1">
      <c r="A15" s="386"/>
      <c r="B15" s="422"/>
      <c r="C15" s="423"/>
      <c r="D15" s="424"/>
      <c r="E15" s="404"/>
      <c r="F15" s="407"/>
      <c r="G15" s="381" t="s">
        <v>70</v>
      </c>
      <c r="H15" s="409" t="s">
        <v>228</v>
      </c>
      <c r="I15" s="380" t="s">
        <v>77</v>
      </c>
      <c r="J15" s="380"/>
      <c r="K15" s="380"/>
      <c r="L15" s="409" t="s">
        <v>36</v>
      </c>
      <c r="M15" s="393" t="s">
        <v>13</v>
      </c>
      <c r="N15" s="395" t="s">
        <v>11</v>
      </c>
      <c r="O15" s="395"/>
      <c r="P15" s="381" t="s">
        <v>229</v>
      </c>
      <c r="Q15" s="382" t="s">
        <v>72</v>
      </c>
      <c r="R15" s="380" t="s">
        <v>230</v>
      </c>
      <c r="S15" s="380"/>
      <c r="T15" s="380"/>
      <c r="U15" s="379" t="s">
        <v>36</v>
      </c>
      <c r="V15" s="306"/>
      <c r="W15" s="381"/>
    </row>
    <row r="16" spans="1:32" ht="30" customHeight="1">
      <c r="A16" s="386"/>
      <c r="B16" s="422"/>
      <c r="C16" s="423"/>
      <c r="D16" s="424"/>
      <c r="E16" s="404"/>
      <c r="F16" s="407"/>
      <c r="G16" s="381"/>
      <c r="H16" s="409"/>
      <c r="I16" s="380" t="s">
        <v>13</v>
      </c>
      <c r="J16" s="377" t="s">
        <v>11</v>
      </c>
      <c r="K16" s="377"/>
      <c r="L16" s="409"/>
      <c r="M16" s="393"/>
      <c r="N16" s="377" t="s">
        <v>8</v>
      </c>
      <c r="O16" s="383" t="s">
        <v>43</v>
      </c>
      <c r="P16" s="381"/>
      <c r="Q16" s="382"/>
      <c r="R16" s="380" t="s">
        <v>13</v>
      </c>
      <c r="S16" s="377" t="s">
        <v>11</v>
      </c>
      <c r="T16" s="377"/>
      <c r="U16" s="379"/>
      <c r="V16" s="306"/>
      <c r="W16" s="381"/>
    </row>
    <row r="17" spans="1:27" ht="147" customHeight="1">
      <c r="A17" s="386"/>
      <c r="B17" s="422"/>
      <c r="C17" s="423"/>
      <c r="D17" s="424"/>
      <c r="E17" s="405"/>
      <c r="F17" s="408"/>
      <c r="G17" s="381"/>
      <c r="H17" s="409"/>
      <c r="I17" s="411"/>
      <c r="J17" s="251" t="s">
        <v>15</v>
      </c>
      <c r="K17" s="252" t="s">
        <v>43</v>
      </c>
      <c r="L17" s="409"/>
      <c r="M17" s="394"/>
      <c r="N17" s="377"/>
      <c r="O17" s="384"/>
      <c r="P17" s="381"/>
      <c r="Q17" s="382"/>
      <c r="R17" s="380"/>
      <c r="S17" s="251" t="s">
        <v>15</v>
      </c>
      <c r="T17" s="252" t="s">
        <v>43</v>
      </c>
      <c r="U17" s="379"/>
      <c r="V17" s="306"/>
      <c r="W17" s="381"/>
    </row>
    <row r="18" spans="1:27" s="26" customFormat="1" ht="15.6" customHeight="1">
      <c r="A18" s="387">
        <v>1</v>
      </c>
      <c r="B18" s="387">
        <v>2</v>
      </c>
      <c r="C18" s="388">
        <v>3</v>
      </c>
      <c r="D18" s="387">
        <v>4</v>
      </c>
      <c r="E18" s="387">
        <v>5</v>
      </c>
      <c r="F18" s="387">
        <v>6</v>
      </c>
      <c r="G18" s="387">
        <v>7</v>
      </c>
      <c r="H18" s="390">
        <v>8</v>
      </c>
      <c r="I18" s="255">
        <v>9</v>
      </c>
      <c r="J18" s="255">
        <v>10</v>
      </c>
      <c r="K18" s="388">
        <v>11</v>
      </c>
      <c r="L18" s="255">
        <v>12</v>
      </c>
      <c r="M18" s="387">
        <v>13</v>
      </c>
      <c r="N18" s="255">
        <v>14</v>
      </c>
      <c r="O18" s="387">
        <v>15</v>
      </c>
      <c r="P18" s="388">
        <v>16</v>
      </c>
      <c r="Q18" s="388">
        <v>17</v>
      </c>
      <c r="R18" s="255">
        <v>18</v>
      </c>
      <c r="S18" s="255">
        <v>19</v>
      </c>
      <c r="T18" s="140">
        <v>20</v>
      </c>
      <c r="U18" s="140">
        <v>21</v>
      </c>
      <c r="V18" s="243">
        <v>22</v>
      </c>
      <c r="W18" s="388">
        <v>23</v>
      </c>
      <c r="AA18"/>
    </row>
    <row r="19" spans="1:27" s="26" customFormat="1" ht="26.4">
      <c r="A19" s="387"/>
      <c r="B19" s="387"/>
      <c r="C19" s="389"/>
      <c r="D19" s="387"/>
      <c r="E19" s="387"/>
      <c r="F19" s="387"/>
      <c r="G19" s="387"/>
      <c r="H19" s="390"/>
      <c r="I19" s="256" t="s">
        <v>66</v>
      </c>
      <c r="J19" s="256" t="s">
        <v>67</v>
      </c>
      <c r="K19" s="389"/>
      <c r="L19" s="256" t="s">
        <v>68</v>
      </c>
      <c r="M19" s="387"/>
      <c r="N19" s="256" t="s">
        <v>69</v>
      </c>
      <c r="O19" s="387"/>
      <c r="P19" s="389"/>
      <c r="Q19" s="389"/>
      <c r="R19" s="256" t="s">
        <v>178</v>
      </c>
      <c r="S19" s="256" t="s">
        <v>179</v>
      </c>
      <c r="T19" s="141" t="s">
        <v>180</v>
      </c>
      <c r="U19" s="256" t="s">
        <v>181</v>
      </c>
      <c r="V19" s="217" t="s">
        <v>182</v>
      </c>
      <c r="W19" s="389"/>
      <c r="X19" s="33"/>
      <c r="Y19" s="33"/>
    </row>
    <row r="20" spans="1:27" s="26" customFormat="1" ht="37.950000000000003" customHeight="1">
      <c r="A20" s="128" t="s">
        <v>24</v>
      </c>
      <c r="B20" s="142"/>
      <c r="C20" s="142"/>
      <c r="D20" s="142"/>
      <c r="E20" s="63">
        <f>E22+E32</f>
        <v>0</v>
      </c>
      <c r="F20" s="282">
        <f>F22+F32</f>
        <v>0</v>
      </c>
      <c r="G20" s="142"/>
      <c r="H20" s="142"/>
      <c r="I20" s="254">
        <f>J20+K20</f>
        <v>0</v>
      </c>
      <c r="J20" s="63">
        <f>J22+J32</f>
        <v>0</v>
      </c>
      <c r="K20" s="63">
        <f>K22+K32</f>
        <v>0</v>
      </c>
      <c r="L20" s="63">
        <f>L22+L32</f>
        <v>0</v>
      </c>
      <c r="M20" s="62">
        <f>N20+O20</f>
        <v>0</v>
      </c>
      <c r="N20" s="62">
        <f>N22+N32</f>
        <v>0</v>
      </c>
      <c r="O20" s="62">
        <f>O22+O32</f>
        <v>0</v>
      </c>
      <c r="P20" s="421"/>
      <c r="Q20" s="415"/>
      <c r="R20" s="63">
        <f>S20+T20</f>
        <v>0</v>
      </c>
      <c r="S20" s="63">
        <f>S22+S32</f>
        <v>0</v>
      </c>
      <c r="T20" s="63">
        <f>T22+T32</f>
        <v>0</v>
      </c>
      <c r="U20" s="63">
        <f>U22+U32</f>
        <v>0</v>
      </c>
      <c r="V20" s="62" t="e">
        <f>U20/L20-1</f>
        <v>#DIV/0!</v>
      </c>
      <c r="W20" s="71"/>
      <c r="X20" s="33"/>
      <c r="Y20" s="33"/>
    </row>
    <row r="21" spans="1:27" s="26" customFormat="1" ht="37.200000000000003" customHeight="1">
      <c r="A21" s="398" t="s">
        <v>10</v>
      </c>
      <c r="B21" s="399"/>
      <c r="C21" s="399"/>
      <c r="D21" s="399"/>
      <c r="E21" s="399"/>
      <c r="F21" s="399"/>
      <c r="G21" s="399"/>
      <c r="H21" s="399"/>
      <c r="I21" s="399"/>
      <c r="J21" s="399"/>
      <c r="K21" s="399"/>
      <c r="L21" s="399"/>
      <c r="M21" s="75"/>
      <c r="N21" s="270"/>
      <c r="O21" s="270"/>
      <c r="P21" s="75"/>
      <c r="Q21" s="75"/>
      <c r="R21" s="75"/>
      <c r="S21" s="75"/>
      <c r="T21" s="75"/>
      <c r="U21" s="75"/>
      <c r="V21" s="75"/>
      <c r="W21" s="71"/>
      <c r="X21" s="33"/>
      <c r="Y21" s="33"/>
    </row>
    <row r="22" spans="1:27" s="26" customFormat="1" ht="37.200000000000003" customHeight="1">
      <c r="A22" s="126" t="s">
        <v>26</v>
      </c>
      <c r="B22" s="267"/>
      <c r="C22" s="268"/>
      <c r="D22" s="268"/>
      <c r="E22" s="63">
        <f>E23+E27</f>
        <v>0</v>
      </c>
      <c r="F22" s="282">
        <f>F23</f>
        <v>0</v>
      </c>
      <c r="G22" s="268"/>
      <c r="H22" s="269"/>
      <c r="I22" s="63">
        <f>J22+K22</f>
        <v>0</v>
      </c>
      <c r="J22" s="63">
        <f>J23+J27</f>
        <v>0</v>
      </c>
      <c r="K22" s="63">
        <f>K23+K27</f>
        <v>0</v>
      </c>
      <c r="L22" s="63">
        <f>L23+L27</f>
        <v>0</v>
      </c>
      <c r="M22" s="62">
        <f>N22+O22</f>
        <v>0</v>
      </c>
      <c r="N22" s="62">
        <f>N23+N27</f>
        <v>0</v>
      </c>
      <c r="O22" s="62">
        <f>O23+O27</f>
        <v>0</v>
      </c>
      <c r="P22" s="421"/>
      <c r="Q22" s="415"/>
      <c r="R22" s="63">
        <f>S22+T22</f>
        <v>0</v>
      </c>
      <c r="S22" s="63">
        <f>S23+S27</f>
        <v>0</v>
      </c>
      <c r="T22" s="63">
        <f>T23+T27</f>
        <v>0</v>
      </c>
      <c r="U22" s="63">
        <f>U23+U27</f>
        <v>0</v>
      </c>
      <c r="V22" s="62" t="e">
        <f t="shared" ref="V22:V27" si="0">U22/L22-1</f>
        <v>#DIV/0!</v>
      </c>
      <c r="W22" s="71"/>
      <c r="X22" s="33"/>
      <c r="Y22" s="33"/>
    </row>
    <row r="23" spans="1:27" ht="56.4" customHeight="1">
      <c r="A23" s="125"/>
      <c r="B23" s="418"/>
      <c r="C23" s="419"/>
      <c r="D23" s="420"/>
      <c r="E23" s="68">
        <f>SUM(E24:E26)</f>
        <v>0</v>
      </c>
      <c r="F23" s="283">
        <f>SUM(F24:F26)</f>
        <v>0</v>
      </c>
      <c r="G23" s="40"/>
      <c r="H23" s="40"/>
      <c r="I23" s="63">
        <f>J23+K23</f>
        <v>0</v>
      </c>
      <c r="J23" s="68">
        <f>SUM(J24:J26)</f>
        <v>0</v>
      </c>
      <c r="K23" s="68">
        <f>SUM(K24:K26)</f>
        <v>0</v>
      </c>
      <c r="L23" s="68">
        <f>SUM(L24:L26)</f>
        <v>0</v>
      </c>
      <c r="M23" s="62">
        <f>N23+O23</f>
        <v>0</v>
      </c>
      <c r="N23" s="66">
        <f>SUM(N24:N26)</f>
        <v>0</v>
      </c>
      <c r="O23" s="249">
        <f>SUM(O24:O26)</f>
        <v>0</v>
      </c>
      <c r="P23" s="414"/>
      <c r="Q23" s="415"/>
      <c r="R23" s="63">
        <f>S23+T23</f>
        <v>0</v>
      </c>
      <c r="S23" s="68">
        <f>SUM(S24:S26)</f>
        <v>0</v>
      </c>
      <c r="T23" s="68">
        <f>SUM(T24:T26)</f>
        <v>0</v>
      </c>
      <c r="U23" s="68">
        <f>SUM(U24:U26)</f>
        <v>0</v>
      </c>
      <c r="V23" s="62" t="e">
        <f t="shared" si="0"/>
        <v>#DIV/0!</v>
      </c>
      <c r="W23" s="71"/>
      <c r="X23" s="20"/>
      <c r="Y23" s="20"/>
    </row>
    <row r="24" spans="1:27" s="45" customFormat="1" ht="31.5" customHeight="1">
      <c r="A24" s="71"/>
      <c r="B24" s="73"/>
      <c r="C24" s="114" t="s">
        <v>30</v>
      </c>
      <c r="D24" s="114" t="s">
        <v>1</v>
      </c>
      <c r="E24" s="64"/>
      <c r="F24" s="74"/>
      <c r="G24" s="103">
        <f>$G$9</f>
        <v>0</v>
      </c>
      <c r="H24" s="72"/>
      <c r="I24" s="52" t="s">
        <v>14</v>
      </c>
      <c r="J24" s="67">
        <f>IF(D24=$B$11,E24*H24,0)</f>
        <v>0</v>
      </c>
      <c r="K24" s="64"/>
      <c r="L24" s="67">
        <f>IF(D24=$B$11,G24*J24/1000,IF(D24=$B$12,G24*K24/1000))</f>
        <v>0</v>
      </c>
      <c r="M24" s="18" t="s">
        <v>14</v>
      </c>
      <c r="N24" s="49">
        <f>IF(D24=$B$11,J24*12,0)</f>
        <v>0</v>
      </c>
      <c r="O24" s="64"/>
      <c r="P24" s="250">
        <f>$P$9</f>
        <v>0</v>
      </c>
      <c r="Q24" s="72"/>
      <c r="R24" s="52" t="s">
        <v>14</v>
      </c>
      <c r="S24" s="67">
        <f>IF(D24=$B$11,E24*Q24,0)</f>
        <v>0</v>
      </c>
      <c r="T24" s="67">
        <f>K24</f>
        <v>0</v>
      </c>
      <c r="U24" s="67">
        <f>IF(D24=$B$11,S24*P24/1000,IF(D24=$B$12,T24*P24/1000))</f>
        <v>0</v>
      </c>
      <c r="V24" s="62" t="e">
        <f t="shared" ref="V24" si="1">U24/L24-1</f>
        <v>#DIV/0!</v>
      </c>
      <c r="W24" s="71"/>
      <c r="X24" s="44"/>
      <c r="Y24" s="44"/>
    </row>
    <row r="25" spans="1:27" s="45" customFormat="1" ht="31.5" hidden="1" customHeight="1">
      <c r="A25" s="71"/>
      <c r="B25" s="73"/>
      <c r="C25" s="114" t="s">
        <v>30</v>
      </c>
      <c r="D25" s="114" t="s">
        <v>1</v>
      </c>
      <c r="E25" s="64"/>
      <c r="F25" s="74"/>
      <c r="G25" s="103">
        <f>$G$9</f>
        <v>0</v>
      </c>
      <c r="H25" s="72"/>
      <c r="I25" s="52" t="s">
        <v>14</v>
      </c>
      <c r="J25" s="67">
        <f>IF(D25=$B$11,E25*H25,0)</f>
        <v>0</v>
      </c>
      <c r="K25" s="64"/>
      <c r="L25" s="67">
        <f>IF(D25=$B$11,G25*J25/1000,IF(D25=$B$12,G25*K25/1000))</f>
        <v>0</v>
      </c>
      <c r="M25" s="18" t="s">
        <v>14</v>
      </c>
      <c r="N25" s="49">
        <f>IF(D25=$B$11,J25*12,0)</f>
        <v>0</v>
      </c>
      <c r="O25" s="64"/>
      <c r="P25" s="250">
        <f>$P$9</f>
        <v>0</v>
      </c>
      <c r="Q25" s="72"/>
      <c r="R25" s="52" t="s">
        <v>14</v>
      </c>
      <c r="S25" s="67">
        <f>IF(D25=$B$11,E25*Q25,0)</f>
        <v>0</v>
      </c>
      <c r="T25" s="67">
        <f>K25</f>
        <v>0</v>
      </c>
      <c r="U25" s="67">
        <f>IF(D25=$B$11,S25*P25/1000,IF(D25=$B$12,T25*P25/1000))</f>
        <v>0</v>
      </c>
      <c r="V25" s="62" t="e">
        <f t="shared" ref="V25" si="2">U25/L25-1</f>
        <v>#DIV/0!</v>
      </c>
      <c r="W25" s="71"/>
      <c r="X25" s="44"/>
      <c r="Y25" s="44"/>
    </row>
    <row r="26" spans="1:27" ht="22.2" customHeight="1">
      <c r="A26" s="124" t="s">
        <v>42</v>
      </c>
      <c r="B26" s="37"/>
      <c r="C26" s="37"/>
      <c r="D26" s="37"/>
      <c r="E26" s="37"/>
      <c r="F26" s="37"/>
      <c r="G26" s="41"/>
      <c r="H26" s="42"/>
      <c r="I26" s="43"/>
      <c r="J26" s="43"/>
      <c r="K26" s="30"/>
      <c r="L26" s="39"/>
      <c r="M26" s="20"/>
      <c r="N26" s="271"/>
      <c r="O26" s="271"/>
      <c r="P26" s="20"/>
      <c r="Q26" s="20"/>
      <c r="R26" s="20"/>
      <c r="S26" s="20"/>
      <c r="T26" s="20"/>
      <c r="U26" s="20"/>
      <c r="V26" s="20"/>
      <c r="W26" s="71"/>
      <c r="X26" s="20"/>
      <c r="Y26" s="20"/>
    </row>
    <row r="27" spans="1:27" ht="51.6" customHeight="1">
      <c r="A27" s="125" t="s">
        <v>27</v>
      </c>
      <c r="B27" s="40"/>
      <c r="C27" s="40"/>
      <c r="D27" s="40"/>
      <c r="E27" s="68">
        <f>SUM(E28:E29)</f>
        <v>0</v>
      </c>
      <c r="F27" s="283">
        <f>SUM(F28:F29)</f>
        <v>0</v>
      </c>
      <c r="G27" s="27"/>
      <c r="H27" s="28"/>
      <c r="I27" s="63">
        <f>J27+K27</f>
        <v>0</v>
      </c>
      <c r="J27" s="68">
        <f>SUM(J28:J29)</f>
        <v>0</v>
      </c>
      <c r="K27" s="68">
        <f>SUM(K28:K29)</f>
        <v>0</v>
      </c>
      <c r="L27" s="68">
        <f>SUM(L28:L29)</f>
        <v>0</v>
      </c>
      <c r="M27" s="63">
        <f>N27+O27</f>
        <v>0</v>
      </c>
      <c r="N27" s="68">
        <f>SUM(N28:N29)</f>
        <v>0</v>
      </c>
      <c r="O27" s="68">
        <f>SUM(O28:O29)</f>
        <v>0</v>
      </c>
      <c r="P27" s="68"/>
      <c r="Q27" s="28"/>
      <c r="R27" s="63">
        <f>S27+T27</f>
        <v>0</v>
      </c>
      <c r="S27" s="68">
        <f>SUM(S28:S29)</f>
        <v>0</v>
      </c>
      <c r="T27" s="68">
        <f>SUM(T28:T29)</f>
        <v>0</v>
      </c>
      <c r="U27" s="68">
        <f>SUM(U28:U29)</f>
        <v>0</v>
      </c>
      <c r="V27" s="62" t="e">
        <f t="shared" si="0"/>
        <v>#DIV/0!</v>
      </c>
      <c r="W27" s="71"/>
      <c r="X27" s="20"/>
      <c r="Y27" s="20"/>
    </row>
    <row r="28" spans="1:27" s="45" customFormat="1" ht="31.95" hidden="1" customHeight="1">
      <c r="A28" s="71"/>
      <c r="B28" s="46" t="s">
        <v>14</v>
      </c>
      <c r="C28" s="46"/>
      <c r="D28" s="114" t="s">
        <v>1</v>
      </c>
      <c r="E28" s="64"/>
      <c r="F28" s="74"/>
      <c r="G28" s="103">
        <f>$G$9</f>
        <v>0</v>
      </c>
      <c r="H28" s="72"/>
      <c r="I28" s="52" t="s">
        <v>14</v>
      </c>
      <c r="J28" s="67">
        <f>IF(D28=$B$11,E28*H28,0)</f>
        <v>0</v>
      </c>
      <c r="K28" s="64"/>
      <c r="L28" s="67">
        <f>IF(D28=$B$11,G28*J28/1000,IF(D28=$B$12,G28*K28/1000))</f>
        <v>0</v>
      </c>
      <c r="M28" s="18" t="s">
        <v>14</v>
      </c>
      <c r="N28" s="49">
        <f>IF(D28=$B$11,J28*12,0)</f>
        <v>0</v>
      </c>
      <c r="O28" s="64"/>
      <c r="P28" s="103">
        <f>$P$9</f>
        <v>0</v>
      </c>
      <c r="Q28" s="72"/>
      <c r="R28" s="52" t="s">
        <v>14</v>
      </c>
      <c r="S28" s="67">
        <f>IF(D28=$B$11,E28*Q28,0)</f>
        <v>0</v>
      </c>
      <c r="T28" s="67">
        <f>K28</f>
        <v>0</v>
      </c>
      <c r="U28" s="67">
        <f>IF(D28=$B$11,S28*P28/1000,IF(D28=$B$12,T28*P28/1000))</f>
        <v>0</v>
      </c>
      <c r="V28" s="62" t="e">
        <f t="shared" ref="V28" si="3">U28/L28-1</f>
        <v>#DIV/0!</v>
      </c>
      <c r="W28" s="71"/>
      <c r="X28" s="44"/>
      <c r="Y28" s="44"/>
    </row>
    <row r="29" spans="1:27" ht="22.2" customHeight="1">
      <c r="A29" s="124" t="s">
        <v>42</v>
      </c>
      <c r="B29" s="37"/>
      <c r="C29" s="37"/>
      <c r="D29" s="37"/>
      <c r="E29" s="37"/>
      <c r="F29" s="37"/>
      <c r="G29" s="41"/>
      <c r="H29" s="42"/>
      <c r="I29" s="43"/>
      <c r="J29" s="43"/>
      <c r="K29" s="30"/>
      <c r="L29" s="39"/>
      <c r="M29" s="20"/>
      <c r="N29" s="271"/>
      <c r="O29" s="271"/>
      <c r="P29" s="20"/>
      <c r="Q29" s="20"/>
      <c r="R29" s="20"/>
      <c r="S29" s="20"/>
      <c r="T29" s="20"/>
      <c r="U29" s="20"/>
      <c r="V29" s="20"/>
      <c r="W29" s="416"/>
      <c r="X29" s="20"/>
      <c r="Y29" s="20"/>
    </row>
    <row r="30" spans="1:27" s="20" customFormat="1" ht="15.6">
      <c r="A30" s="37"/>
      <c r="B30" s="37"/>
      <c r="C30" s="37"/>
      <c r="D30" s="37"/>
      <c r="E30" s="37"/>
      <c r="F30" s="37"/>
      <c r="G30" s="38"/>
      <c r="H30" s="30"/>
      <c r="I30" s="39"/>
      <c r="J30" s="39"/>
      <c r="K30" s="30"/>
      <c r="L30" s="39"/>
      <c r="N30" s="271"/>
      <c r="O30" s="271"/>
      <c r="W30" s="417"/>
    </row>
    <row r="31" spans="1:27" s="26" customFormat="1" ht="33.6" customHeight="1">
      <c r="A31" s="412" t="s">
        <v>9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60"/>
      <c r="N31" s="272"/>
      <c r="O31" s="272"/>
      <c r="P31" s="139"/>
      <c r="Q31" s="139"/>
      <c r="R31" s="139"/>
      <c r="S31" s="139"/>
      <c r="T31" s="139"/>
      <c r="U31" s="139"/>
      <c r="V31" s="244"/>
      <c r="W31" s="71"/>
    </row>
    <row r="32" spans="1:27" s="26" customFormat="1" ht="33.6" customHeight="1">
      <c r="A32" s="126" t="s">
        <v>23</v>
      </c>
      <c r="B32" s="34"/>
      <c r="C32" s="53"/>
      <c r="D32" s="34"/>
      <c r="E32" s="63">
        <f>E33+E37</f>
        <v>0</v>
      </c>
      <c r="F32" s="282">
        <f>F33</f>
        <v>0</v>
      </c>
      <c r="G32" s="34"/>
      <c r="H32" s="34"/>
      <c r="I32" s="63">
        <f>J32+K32</f>
        <v>0</v>
      </c>
      <c r="J32" s="63">
        <f>J33+J37</f>
        <v>0</v>
      </c>
      <c r="K32" s="63">
        <f>K33+K37</f>
        <v>0</v>
      </c>
      <c r="L32" s="63">
        <f>L33+L37</f>
        <v>0</v>
      </c>
      <c r="M32" s="63">
        <f>N32+O32</f>
        <v>0</v>
      </c>
      <c r="N32" s="63">
        <f>N33+N37</f>
        <v>0</v>
      </c>
      <c r="O32" s="63">
        <f>O33+O37</f>
        <v>0</v>
      </c>
      <c r="P32" s="414"/>
      <c r="Q32" s="415"/>
      <c r="R32" s="63">
        <f>S32+T32</f>
        <v>0</v>
      </c>
      <c r="S32" s="63">
        <f>S33+S37</f>
        <v>0</v>
      </c>
      <c r="T32" s="63">
        <f>T33+T37</f>
        <v>0</v>
      </c>
      <c r="U32" s="63">
        <f>U33+U37</f>
        <v>0</v>
      </c>
      <c r="V32" s="62" t="e">
        <f t="shared" ref="V32:V37" si="4">U32/L32-1</f>
        <v>#DIV/0!</v>
      </c>
      <c r="W32" s="71"/>
    </row>
    <row r="33" spans="1:90" ht="37.950000000000003" customHeight="1">
      <c r="A33" s="125" t="s">
        <v>28</v>
      </c>
      <c r="B33" s="32"/>
      <c r="C33" s="32"/>
      <c r="D33" s="32"/>
      <c r="E33" s="68">
        <f>SUM(E34:E36)</f>
        <v>0</v>
      </c>
      <c r="F33" s="283">
        <f>SUM(F34:F36)</f>
        <v>0</v>
      </c>
      <c r="G33" s="27"/>
      <c r="H33" s="28"/>
      <c r="I33" s="63">
        <f>J33+K33</f>
        <v>0</v>
      </c>
      <c r="J33" s="68">
        <f>SUM(J34:J36)</f>
        <v>0</v>
      </c>
      <c r="K33" s="68">
        <f>SUM(K34:K36)</f>
        <v>0</v>
      </c>
      <c r="L33" s="68">
        <f>SUM(L34:L36)</f>
        <v>0</v>
      </c>
      <c r="M33" s="63">
        <f>N33+O33</f>
        <v>0</v>
      </c>
      <c r="N33" s="68">
        <f>SUM(N34:N36)</f>
        <v>0</v>
      </c>
      <c r="O33" s="68">
        <f>SUM(O34:O36)</f>
        <v>0</v>
      </c>
      <c r="P33" s="68"/>
      <c r="Q33" s="63"/>
      <c r="R33" s="63">
        <f>S33+T33</f>
        <v>0</v>
      </c>
      <c r="S33" s="68">
        <f>SUM(S34:S36)</f>
        <v>0</v>
      </c>
      <c r="T33" s="68">
        <f>SUM(T34:T36)</f>
        <v>0</v>
      </c>
      <c r="U33" s="68">
        <f>SUM(U34:U36)</f>
        <v>0</v>
      </c>
      <c r="V33" s="62" t="e">
        <f t="shared" si="4"/>
        <v>#DIV/0!</v>
      </c>
      <c r="W33" s="71"/>
      <c r="X33" s="51"/>
    </row>
    <row r="34" spans="1:90" s="45" customFormat="1" ht="31.95" customHeight="1">
      <c r="A34" s="71"/>
      <c r="B34" s="73"/>
      <c r="C34" s="114" t="s">
        <v>31</v>
      </c>
      <c r="D34" s="114" t="s">
        <v>1</v>
      </c>
      <c r="E34" s="64"/>
      <c r="F34" s="74"/>
      <c r="G34" s="103">
        <f>$G$9</f>
        <v>0</v>
      </c>
      <c r="H34" s="72"/>
      <c r="I34" s="52" t="s">
        <v>14</v>
      </c>
      <c r="J34" s="67">
        <f>IF(D34=$B$11,E34*H34,0)</f>
        <v>0</v>
      </c>
      <c r="K34" s="64"/>
      <c r="L34" s="67">
        <f>IF(D34=$B$11,G34*J34/1000,IF(D34=$B$12,G34*K34/1000))</f>
        <v>0</v>
      </c>
      <c r="M34" s="18" t="s">
        <v>14</v>
      </c>
      <c r="N34" s="49">
        <f>IF(D34=$B$11,J34*12,0)</f>
        <v>0</v>
      </c>
      <c r="O34" s="64"/>
      <c r="P34" s="103">
        <f>$P$9</f>
        <v>0</v>
      </c>
      <c r="Q34" s="72"/>
      <c r="R34" s="52" t="s">
        <v>14</v>
      </c>
      <c r="S34" s="67">
        <f>IF(D34=$B$11,E34*Q34,0)</f>
        <v>0</v>
      </c>
      <c r="T34" s="67">
        <f>K34</f>
        <v>0</v>
      </c>
      <c r="U34" s="67">
        <f>IF(D34=$B$11,S34*P34/1000,IF(D34=$B$12,T34*P34/1000))</f>
        <v>0</v>
      </c>
      <c r="V34" s="62" t="e">
        <f t="shared" ref="V34" si="5">U34/L34-1</f>
        <v>#DIV/0!</v>
      </c>
      <c r="W34" s="71"/>
      <c r="X34" s="44"/>
      <c r="Y34" s="44"/>
    </row>
    <row r="35" spans="1:90" s="45" customFormat="1" ht="31.95" hidden="1" customHeight="1">
      <c r="A35" s="71"/>
      <c r="B35" s="73"/>
      <c r="C35" s="114" t="s">
        <v>31</v>
      </c>
      <c r="D35" s="114" t="s">
        <v>1</v>
      </c>
      <c r="E35" s="64"/>
      <c r="F35" s="74"/>
      <c r="G35" s="103">
        <f>$G$9</f>
        <v>0</v>
      </c>
      <c r="H35" s="72"/>
      <c r="I35" s="52" t="s">
        <v>14</v>
      </c>
      <c r="J35" s="67">
        <f>IF(D35=$B$11,E35*H35,0)</f>
        <v>0</v>
      </c>
      <c r="K35" s="64"/>
      <c r="L35" s="67">
        <f>IF(D35=$B$11,G35*J35/1000,IF(D35=$B$12,G35*K35/1000))</f>
        <v>0</v>
      </c>
      <c r="M35" s="18" t="s">
        <v>14</v>
      </c>
      <c r="N35" s="49">
        <f>IF(D35=$B$11,J35*12,0)</f>
        <v>0</v>
      </c>
      <c r="O35" s="64"/>
      <c r="P35" s="103">
        <f>$P$9</f>
        <v>0</v>
      </c>
      <c r="Q35" s="72"/>
      <c r="R35" s="52" t="s">
        <v>14</v>
      </c>
      <c r="S35" s="67">
        <f>IF(D35=$B$11,E35*Q35,0)</f>
        <v>0</v>
      </c>
      <c r="T35" s="67">
        <f>K35</f>
        <v>0</v>
      </c>
      <c r="U35" s="67">
        <f>IF(D35=$B$11,S35*P35/1000,IF(D35=$B$12,T35*P35/1000))</f>
        <v>0</v>
      </c>
      <c r="V35" s="62" t="e">
        <f t="shared" ref="V35" si="6">U35/L35-1</f>
        <v>#DIV/0!</v>
      </c>
      <c r="W35" s="71"/>
      <c r="X35" s="44"/>
      <c r="Y35" s="44"/>
    </row>
    <row r="36" spans="1:90" ht="22.2" customHeight="1">
      <c r="A36" s="124" t="s">
        <v>42</v>
      </c>
      <c r="B36" s="37"/>
      <c r="C36" s="37"/>
      <c r="D36" s="37"/>
      <c r="E36" s="37"/>
      <c r="F36" s="37"/>
      <c r="G36" s="41"/>
      <c r="H36" s="42"/>
      <c r="I36" s="43"/>
      <c r="J36" s="43"/>
      <c r="K36" s="30"/>
      <c r="L36" s="39"/>
      <c r="M36" s="20"/>
      <c r="N36" s="271"/>
      <c r="O36" s="271"/>
      <c r="P36" s="20"/>
      <c r="Q36" s="20"/>
      <c r="R36" s="20"/>
      <c r="S36" s="20"/>
      <c r="T36" s="20"/>
      <c r="U36" s="20"/>
      <c r="V36" s="20"/>
      <c r="W36" s="71"/>
      <c r="X36" s="20"/>
      <c r="Y36" s="20"/>
    </row>
    <row r="37" spans="1:90" ht="51.6" customHeight="1">
      <c r="A37" s="125" t="s">
        <v>27</v>
      </c>
      <c r="B37" s="40"/>
      <c r="C37" s="40"/>
      <c r="D37" s="40"/>
      <c r="E37" s="68">
        <f>SUM(E38:E39)</f>
        <v>0</v>
      </c>
      <c r="F37" s="283">
        <f>SUM(F38:F39)</f>
        <v>0</v>
      </c>
      <c r="G37" s="27"/>
      <c r="H37" s="28"/>
      <c r="I37" s="63">
        <f>J37+K37</f>
        <v>0</v>
      </c>
      <c r="J37" s="68">
        <f>SUM(J38:J39)</f>
        <v>0</v>
      </c>
      <c r="K37" s="68">
        <f>SUM(K38:K39)</f>
        <v>0</v>
      </c>
      <c r="L37" s="68">
        <f>SUM(L38:L39)</f>
        <v>0</v>
      </c>
      <c r="M37" s="63">
        <f>N37+O37</f>
        <v>0</v>
      </c>
      <c r="N37" s="68">
        <f>SUM(N38:N39)</f>
        <v>0</v>
      </c>
      <c r="O37" s="68">
        <f>SUM(O38:O39)</f>
        <v>0</v>
      </c>
      <c r="P37" s="68"/>
      <c r="Q37" s="63"/>
      <c r="R37" s="68">
        <f>S37+T37</f>
        <v>0</v>
      </c>
      <c r="S37" s="68">
        <f>SUM(S38:S39)</f>
        <v>0</v>
      </c>
      <c r="T37" s="68">
        <f>SUM(T38:T39)</f>
        <v>0</v>
      </c>
      <c r="U37" s="68">
        <f>SUM(U38:U39)</f>
        <v>0</v>
      </c>
      <c r="V37" s="62" t="e">
        <f t="shared" si="4"/>
        <v>#DIV/0!</v>
      </c>
      <c r="W37" s="71"/>
      <c r="X37" s="20"/>
      <c r="Y37" s="20"/>
    </row>
    <row r="38" spans="1:90" s="45" customFormat="1" ht="31.95" hidden="1" customHeight="1">
      <c r="A38" s="71"/>
      <c r="B38" s="46" t="s">
        <v>14</v>
      </c>
      <c r="C38" s="46"/>
      <c r="D38" s="114" t="s">
        <v>1</v>
      </c>
      <c r="E38" s="64"/>
      <c r="F38" s="74"/>
      <c r="G38" s="103">
        <f>$G$9</f>
        <v>0</v>
      </c>
      <c r="H38" s="72"/>
      <c r="I38" s="52" t="s">
        <v>14</v>
      </c>
      <c r="J38" s="49">
        <f>IF(D38=$B$11,E38*H38,0)</f>
        <v>0</v>
      </c>
      <c r="K38" s="64"/>
      <c r="L38" s="50">
        <f>IF(D38=$B$11,G38*J38/1000,IF(D38=$B$12,G38*K38/1000))</f>
        <v>0</v>
      </c>
      <c r="M38" s="18" t="s">
        <v>14</v>
      </c>
      <c r="N38" s="49">
        <f>IF(D38=$B$11,J38*12,0)</f>
        <v>0</v>
      </c>
      <c r="O38" s="64">
        <v>0</v>
      </c>
      <c r="P38" s="103">
        <f>$P$9</f>
        <v>0</v>
      </c>
      <c r="Q38" s="72"/>
      <c r="R38" s="52" t="s">
        <v>14</v>
      </c>
      <c r="S38" s="67">
        <f>IF(D38=$B$11,E38*Q38,0)</f>
        <v>0</v>
      </c>
      <c r="T38" s="67">
        <f>K38</f>
        <v>0</v>
      </c>
      <c r="U38" s="67">
        <f>IF(D38=$B$11,S38*P38/1000,IF(D38=$B$12,T38*P38/1000))</f>
        <v>0</v>
      </c>
      <c r="V38" s="62" t="e">
        <f t="shared" ref="V38" si="7">U38/L38-1</f>
        <v>#DIV/0!</v>
      </c>
      <c r="W38" s="71"/>
      <c r="X38" s="44"/>
      <c r="Y38" s="44"/>
    </row>
    <row r="39" spans="1:90" ht="22.2" customHeight="1">
      <c r="A39" s="124" t="s">
        <v>42</v>
      </c>
      <c r="B39" s="37"/>
      <c r="C39" s="37"/>
      <c r="D39" s="37"/>
      <c r="E39" s="37"/>
      <c r="F39" s="37"/>
      <c r="G39" s="41"/>
      <c r="H39" s="42"/>
      <c r="I39" s="43"/>
      <c r="J39" s="43"/>
      <c r="K39" s="30"/>
      <c r="L39" s="39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90" ht="21">
      <c r="A40" s="29"/>
      <c r="B40" s="29"/>
      <c r="C40" s="29"/>
      <c r="D40" s="29"/>
      <c r="E40" s="29"/>
      <c r="F40" s="29"/>
      <c r="G40" s="30"/>
      <c r="H40" s="30"/>
      <c r="I40" s="31"/>
      <c r="J40" s="31"/>
      <c r="K40" s="30"/>
      <c r="L40" s="31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</row>
    <row r="41" spans="1:90" ht="28.2" customHeight="1">
      <c r="A41" s="413" t="s">
        <v>44</v>
      </c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</row>
    <row r="42" spans="1:90" ht="18">
      <c r="A42" s="129"/>
      <c r="H42" s="47"/>
    </row>
    <row r="43" spans="1:90" s="11" customFormat="1" ht="64.2" customHeight="1">
      <c r="A43" s="327" t="s">
        <v>46</v>
      </c>
      <c r="B43" s="327"/>
      <c r="D43" s="80" t="s">
        <v>29</v>
      </c>
      <c r="E43" s="80"/>
      <c r="F43" s="316" t="s">
        <v>4</v>
      </c>
      <c r="G43" s="316"/>
      <c r="H43" s="316"/>
      <c r="I43" s="316" t="s">
        <v>34</v>
      </c>
      <c r="J43" s="316"/>
      <c r="K43" s="14"/>
      <c r="M43" s="19"/>
      <c r="N43" s="19"/>
      <c r="AH43" s="77"/>
      <c r="AI43" s="78"/>
      <c r="AJ43" s="77"/>
      <c r="AK43" s="77"/>
      <c r="AL43" s="77"/>
      <c r="AM43" s="79"/>
      <c r="AN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  <c r="CE43" s="79"/>
      <c r="CF43" s="79"/>
      <c r="CG43" s="79"/>
      <c r="CH43" s="79"/>
      <c r="CI43" s="79"/>
      <c r="CJ43" s="79"/>
      <c r="CK43" s="79"/>
      <c r="CL43" s="79"/>
    </row>
    <row r="44" spans="1:90" s="11" customFormat="1" ht="34.200000000000003" customHeight="1">
      <c r="A44" s="376" t="s">
        <v>33</v>
      </c>
      <c r="B44" s="376"/>
      <c r="C44" s="81"/>
      <c r="D44" s="81"/>
      <c r="E44" s="81"/>
      <c r="F44" s="376" t="s">
        <v>32</v>
      </c>
      <c r="G44" s="376"/>
      <c r="H44" s="376"/>
      <c r="I44" s="376" t="s">
        <v>35</v>
      </c>
      <c r="J44" s="376"/>
      <c r="K44" s="56"/>
      <c r="L44" s="56"/>
      <c r="M44" s="13"/>
      <c r="N44" s="13"/>
      <c r="AH44" s="77"/>
      <c r="AI44" s="78"/>
      <c r="AJ44" s="77"/>
      <c r="AK44" s="77"/>
      <c r="AL44" s="77"/>
      <c r="AM44" s="79"/>
      <c r="AN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</row>
    <row r="45" spans="1:90" s="11" customFormat="1" ht="20.399999999999999" customHeight="1">
      <c r="A45" s="59"/>
      <c r="B45" s="59"/>
      <c r="C45" s="59"/>
      <c r="D45" s="58"/>
      <c r="E45" s="58"/>
      <c r="F45" s="58"/>
      <c r="G45" s="59"/>
      <c r="H45" s="59"/>
      <c r="I45" s="12"/>
      <c r="J45" s="12"/>
      <c r="K45" s="12"/>
      <c r="L45" s="12"/>
      <c r="AF45" s="77"/>
      <c r="AG45" s="78"/>
      <c r="AH45" s="77"/>
      <c r="AI45" s="77"/>
      <c r="AJ45" s="77"/>
      <c r="AK45" s="79"/>
      <c r="AL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</row>
    <row r="46" spans="1:90" s="11" customFormat="1" ht="46.95" customHeight="1">
      <c r="A46" s="57" t="s">
        <v>64</v>
      </c>
      <c r="B46" s="316"/>
      <c r="C46" s="316"/>
      <c r="D46" s="310" t="s">
        <v>38</v>
      </c>
      <c r="E46" s="310"/>
      <c r="F46" s="310"/>
      <c r="G46" s="310"/>
      <c r="H46" s="310" t="s">
        <v>39</v>
      </c>
      <c r="I46" s="310"/>
      <c r="J46" s="310"/>
      <c r="K46" s="310"/>
      <c r="AF46" s="77"/>
      <c r="AG46" s="78"/>
      <c r="AH46" s="77"/>
      <c r="AI46" s="77"/>
      <c r="AJ46" s="77"/>
      <c r="AK46" s="79"/>
      <c r="AL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  <c r="CD46" s="79"/>
      <c r="CE46" s="79"/>
      <c r="CF46" s="79"/>
      <c r="CG46" s="79"/>
      <c r="CH46" s="79"/>
      <c r="CI46" s="79"/>
      <c r="CJ46" s="79"/>
    </row>
    <row r="47" spans="1:90" s="11" customFormat="1" ht="60" customHeight="1">
      <c r="A47" s="59"/>
      <c r="B47" s="376" t="s">
        <v>254</v>
      </c>
      <c r="C47" s="376"/>
      <c r="D47" s="286"/>
      <c r="E47" s="59"/>
      <c r="F47" s="59"/>
      <c r="G47" s="13"/>
      <c r="I47" s="12"/>
      <c r="J47" s="12"/>
      <c r="AF47" s="77"/>
      <c r="AG47" s="78"/>
      <c r="AH47" s="77"/>
      <c r="AI47" s="77"/>
      <c r="AJ47" s="77"/>
      <c r="AK47" s="79"/>
      <c r="AL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  <c r="BY47" s="79"/>
      <c r="BZ47" s="79"/>
      <c r="CA47" s="79"/>
      <c r="CB47" s="79"/>
      <c r="CC47" s="79"/>
      <c r="CD47" s="79"/>
      <c r="CE47" s="79"/>
      <c r="CF47" s="79"/>
      <c r="CG47" s="79"/>
      <c r="CH47" s="79"/>
      <c r="CI47" s="79"/>
      <c r="CJ47" s="79"/>
    </row>
  </sheetData>
  <sheetProtection algorithmName="SHA-512" hashValue="Z3uva/Yu7jF3v7BQDn38bK43h9P2+0hOdy2lqfgPvzQqPETCekOLU4Pkl8nhWD7l0mL4OqJZKCZi5HB5ZFIVtg==" saltValue="mjZNoOxJ9BtIvcOGCzu1/A==" spinCount="100000" sheet="1" objects="1" scenarios="1"/>
  <mergeCells count="74">
    <mergeCell ref="A44:B44"/>
    <mergeCell ref="F44:H44"/>
    <mergeCell ref="I44:J44"/>
    <mergeCell ref="D46:G46"/>
    <mergeCell ref="B46:C46"/>
    <mergeCell ref="P32:Q32"/>
    <mergeCell ref="W29:W30"/>
    <mergeCell ref="P23:Q23"/>
    <mergeCell ref="B23:D23"/>
    <mergeCell ref="N9:O9"/>
    <mergeCell ref="W13:W17"/>
    <mergeCell ref="V13:V17"/>
    <mergeCell ref="P18:P19"/>
    <mergeCell ref="Q18:Q19"/>
    <mergeCell ref="P20:Q20"/>
    <mergeCell ref="P22:Q22"/>
    <mergeCell ref="B13:B17"/>
    <mergeCell ref="C13:C17"/>
    <mergeCell ref="D13:D17"/>
    <mergeCell ref="M18:M19"/>
    <mergeCell ref="P13:U13"/>
    <mergeCell ref="K1:W1"/>
    <mergeCell ref="W18:W19"/>
    <mergeCell ref="A21:L21"/>
    <mergeCell ref="G14:L14"/>
    <mergeCell ref="E14:E17"/>
    <mergeCell ref="F14:F17"/>
    <mergeCell ref="L15:L17"/>
    <mergeCell ref="M3:P3"/>
    <mergeCell ref="H3:K3"/>
    <mergeCell ref="H4:K4"/>
    <mergeCell ref="M4:P4"/>
    <mergeCell ref="G15:G17"/>
    <mergeCell ref="H15:H17"/>
    <mergeCell ref="I15:K15"/>
    <mergeCell ref="I16:I17"/>
    <mergeCell ref="S16:T16"/>
    <mergeCell ref="P14:U14"/>
    <mergeCell ref="R3:U3"/>
    <mergeCell ref="A13:A17"/>
    <mergeCell ref="D18:D19"/>
    <mergeCell ref="C18:C19"/>
    <mergeCell ref="A18:A19"/>
    <mergeCell ref="B18:B19"/>
    <mergeCell ref="G18:G19"/>
    <mergeCell ref="H18:H19"/>
    <mergeCell ref="O18:O19"/>
    <mergeCell ref="R4:U4"/>
    <mergeCell ref="M14:O14"/>
    <mergeCell ref="M15:M17"/>
    <mergeCell ref="N15:O15"/>
    <mergeCell ref="N16:N17"/>
    <mergeCell ref="H5:N5"/>
    <mergeCell ref="U15:U17"/>
    <mergeCell ref="R16:R17"/>
    <mergeCell ref="P15:P17"/>
    <mergeCell ref="Q15:Q17"/>
    <mergeCell ref="R15:T15"/>
    <mergeCell ref="B47:C47"/>
    <mergeCell ref="H6:L6"/>
    <mergeCell ref="H7:L7"/>
    <mergeCell ref="J16:K16"/>
    <mergeCell ref="E13:O13"/>
    <mergeCell ref="O16:O17"/>
    <mergeCell ref="E9:F9"/>
    <mergeCell ref="A31:L31"/>
    <mergeCell ref="A41:L41"/>
    <mergeCell ref="E18:E19"/>
    <mergeCell ref="F18:F19"/>
    <mergeCell ref="K18:K19"/>
    <mergeCell ref="H46:K46"/>
    <mergeCell ref="A43:B43"/>
    <mergeCell ref="F43:H43"/>
    <mergeCell ref="I43:J43"/>
  </mergeCells>
  <dataValidations count="2">
    <dataValidation type="list" allowBlank="1" showInputMessage="1" showErrorMessage="1" sqref="B11:B12 D38 D28 D24:D25 D34:D35">
      <formula1>$B$11:$B$12</formula1>
    </dataValidation>
    <dataValidation type="list" allowBlank="1" showInputMessage="1" showErrorMessage="1" sqref="C24:C25 C34:C35">
      <formula1>Год</formula1>
    </dataValidation>
  </dataValidations>
  <pageMargins left="0.19685039370078741" right="0.19685039370078741" top="0.19685039370078741" bottom="0.19685039370078741" header="0.31496062992125984" footer="0.31496062992125984"/>
  <pageSetup paperSize="9" scale="29" fitToHeight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F21"/>
  <sheetViews>
    <sheetView workbookViewId="0">
      <selection activeCell="E18" sqref="E18"/>
    </sheetView>
  </sheetViews>
  <sheetFormatPr defaultColWidth="8.88671875" defaultRowHeight="21" customHeight="1"/>
  <cols>
    <col min="1" max="1" width="9.33203125" style="172" customWidth="1"/>
    <col min="2" max="2" width="53.6640625" style="173" customWidth="1"/>
    <col min="3" max="4" width="8.88671875" style="159"/>
    <col min="5" max="5" width="10.33203125" style="159" customWidth="1"/>
    <col min="6" max="16384" width="8.88671875" style="159"/>
  </cols>
  <sheetData>
    <row r="1" spans="1:6" ht="82.2" customHeight="1">
      <c r="A1" s="427" t="s">
        <v>78</v>
      </c>
      <c r="B1" s="427"/>
      <c r="C1" s="427"/>
      <c r="D1" s="427"/>
      <c r="E1" s="427"/>
    </row>
    <row r="2" spans="1:6" ht="34.950000000000003" customHeight="1">
      <c r="A2" s="160"/>
      <c r="B2" s="160"/>
      <c r="C2" s="160"/>
      <c r="D2" s="161"/>
      <c r="E2" s="161" t="s">
        <v>79</v>
      </c>
      <c r="F2" s="161"/>
    </row>
    <row r="3" spans="1:6" ht="24.6" customHeight="1">
      <c r="A3" s="162"/>
      <c r="B3" s="163"/>
      <c r="C3" s="164" t="s">
        <v>80</v>
      </c>
      <c r="D3" s="164" t="s">
        <v>81</v>
      </c>
      <c r="E3" s="165" t="s">
        <v>82</v>
      </c>
    </row>
    <row r="4" spans="1:6" ht="21" customHeight="1">
      <c r="A4" s="166" t="s">
        <v>83</v>
      </c>
      <c r="B4" s="167" t="s">
        <v>84</v>
      </c>
      <c r="C4" s="168">
        <v>0.91</v>
      </c>
      <c r="D4" s="168"/>
      <c r="E4" s="168"/>
    </row>
    <row r="5" spans="1:6" ht="21" customHeight="1">
      <c r="A5" s="166" t="s">
        <v>85</v>
      </c>
      <c r="B5" s="167" t="s">
        <v>86</v>
      </c>
      <c r="C5" s="168">
        <v>1.77</v>
      </c>
      <c r="D5" s="168"/>
      <c r="E5" s="169"/>
    </row>
    <row r="6" spans="1:6" ht="21" customHeight="1">
      <c r="A6" s="166" t="s">
        <v>87</v>
      </c>
      <c r="B6" s="167" t="s">
        <v>88</v>
      </c>
      <c r="C6" s="168">
        <v>2.7</v>
      </c>
      <c r="D6" s="168"/>
      <c r="E6" s="168">
        <v>2.7</v>
      </c>
    </row>
    <row r="7" spans="1:6" ht="21" customHeight="1">
      <c r="A7" s="166" t="s">
        <v>89</v>
      </c>
      <c r="B7" s="167" t="s">
        <v>90</v>
      </c>
      <c r="C7" s="168">
        <v>3.77</v>
      </c>
      <c r="D7" s="168"/>
      <c r="E7" s="168">
        <v>3.77</v>
      </c>
    </row>
    <row r="8" spans="1:6" ht="24.6" customHeight="1">
      <c r="A8" s="166" t="s">
        <v>91</v>
      </c>
      <c r="B8" s="167" t="s">
        <v>92</v>
      </c>
      <c r="C8" s="168">
        <v>2.42</v>
      </c>
      <c r="D8" s="168"/>
      <c r="E8" s="168"/>
    </row>
    <row r="9" spans="1:6" ht="21" customHeight="1">
      <c r="A9" s="166" t="s">
        <v>93</v>
      </c>
      <c r="B9" s="167" t="s">
        <v>94</v>
      </c>
      <c r="C9" s="168">
        <v>1.63</v>
      </c>
      <c r="D9" s="168"/>
      <c r="E9" s="168">
        <v>1.63</v>
      </c>
    </row>
    <row r="10" spans="1:6" ht="21" customHeight="1">
      <c r="A10" s="166" t="s">
        <v>95</v>
      </c>
      <c r="B10" s="167" t="s">
        <v>96</v>
      </c>
      <c r="C10" s="168">
        <v>3.05</v>
      </c>
      <c r="D10" s="168">
        <v>1.1599999999999999</v>
      </c>
      <c r="E10" s="168">
        <v>4.21</v>
      </c>
    </row>
    <row r="11" spans="1:6" ht="21" customHeight="1">
      <c r="A11" s="166" t="s">
        <v>97</v>
      </c>
      <c r="B11" s="167" t="s">
        <v>98</v>
      </c>
      <c r="C11" s="168">
        <v>2.23</v>
      </c>
      <c r="D11" s="168">
        <v>0.91</v>
      </c>
      <c r="E11" s="169"/>
    </row>
    <row r="12" spans="1:6" ht="21" customHeight="1">
      <c r="A12" s="166" t="s">
        <v>99</v>
      </c>
      <c r="B12" s="167" t="s">
        <v>100</v>
      </c>
      <c r="C12" s="168">
        <v>1.45</v>
      </c>
      <c r="D12" s="168">
        <v>0.91</v>
      </c>
      <c r="E12" s="169"/>
    </row>
    <row r="13" spans="1:6" ht="33" customHeight="1">
      <c r="A13" s="166" t="s">
        <v>101</v>
      </c>
      <c r="B13" s="167" t="s">
        <v>102</v>
      </c>
      <c r="C13" s="168">
        <v>4.5999999999999996</v>
      </c>
      <c r="D13" s="168">
        <v>2.5099999999999998</v>
      </c>
      <c r="E13" s="168">
        <v>7.11</v>
      </c>
    </row>
    <row r="14" spans="1:6" ht="33" customHeight="1">
      <c r="A14" s="166" t="s">
        <v>103</v>
      </c>
      <c r="B14" s="167" t="s">
        <v>104</v>
      </c>
      <c r="C14" s="168">
        <v>5.0199999999999996</v>
      </c>
      <c r="D14" s="168">
        <v>3.02</v>
      </c>
      <c r="E14" s="168">
        <v>8.0399999999999991</v>
      </c>
    </row>
    <row r="15" spans="1:6" ht="33" customHeight="1">
      <c r="A15" s="166" t="s">
        <v>105</v>
      </c>
      <c r="B15" s="167" t="s">
        <v>106</v>
      </c>
      <c r="C15" s="168">
        <v>5.0999999999999996</v>
      </c>
      <c r="D15" s="168">
        <v>3.11</v>
      </c>
      <c r="E15" s="168">
        <v>8.2100000000000009</v>
      </c>
    </row>
    <row r="16" spans="1:6" ht="33" customHeight="1">
      <c r="A16" s="166" t="s">
        <v>107</v>
      </c>
      <c r="B16" s="167" t="s">
        <v>108</v>
      </c>
      <c r="C16" s="168">
        <v>3.77</v>
      </c>
      <c r="D16" s="168">
        <v>2.29</v>
      </c>
      <c r="E16" s="168"/>
    </row>
    <row r="17" spans="1:5" ht="33" customHeight="1">
      <c r="A17" s="166" t="s">
        <v>109</v>
      </c>
      <c r="B17" s="167" t="s">
        <v>110</v>
      </c>
      <c r="C17" s="168">
        <v>7.14</v>
      </c>
      <c r="D17" s="168"/>
      <c r="E17" s="168">
        <v>7.14</v>
      </c>
    </row>
    <row r="18" spans="1:5" ht="33" customHeight="1">
      <c r="A18" s="166" t="s">
        <v>111</v>
      </c>
      <c r="B18" s="167" t="s">
        <v>112</v>
      </c>
      <c r="C18" s="168">
        <v>6.06</v>
      </c>
      <c r="D18" s="168"/>
      <c r="E18" s="169"/>
    </row>
    <row r="19" spans="1:5" ht="21" customHeight="1">
      <c r="A19" s="166" t="s">
        <v>113</v>
      </c>
      <c r="B19" s="167" t="s">
        <v>114</v>
      </c>
      <c r="C19" s="168">
        <v>2.39</v>
      </c>
      <c r="D19" s="168">
        <v>1.29</v>
      </c>
      <c r="E19" s="168">
        <v>3.68</v>
      </c>
    </row>
    <row r="20" spans="1:5" ht="21" customHeight="1">
      <c r="A20" s="166" t="s">
        <v>115</v>
      </c>
      <c r="B20" s="167" t="s">
        <v>116</v>
      </c>
      <c r="C20" s="168">
        <v>2.5299999999999998</v>
      </c>
      <c r="D20" s="168">
        <v>1.43</v>
      </c>
      <c r="E20" s="168">
        <v>3.96</v>
      </c>
    </row>
    <row r="21" spans="1:5" ht="21" customHeight="1">
      <c r="A21" s="170"/>
      <c r="B21" s="171"/>
      <c r="C21" s="163"/>
      <c r="D21" s="163"/>
      <c r="E21" s="163"/>
    </row>
  </sheetData>
  <sheetProtection password="CF7A" sheet="1" objects="1" scenarios="1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F15"/>
  <sheetViews>
    <sheetView workbookViewId="0">
      <selection activeCell="C15" sqref="C15"/>
    </sheetView>
  </sheetViews>
  <sheetFormatPr defaultColWidth="8.88671875" defaultRowHeight="23.4" customHeight="1"/>
  <cols>
    <col min="1" max="1" width="6" style="177" customWidth="1"/>
    <col min="2" max="2" width="76.33203125" style="2" customWidth="1"/>
    <col min="3" max="5" width="10.5546875" style="2" customWidth="1"/>
    <col min="6" max="6" width="12.44140625" style="2" customWidth="1"/>
    <col min="7" max="16384" width="8.88671875" style="2"/>
  </cols>
  <sheetData>
    <row r="1" spans="1:6" ht="64.2" customHeight="1">
      <c r="A1" s="428" t="s">
        <v>191</v>
      </c>
      <c r="B1" s="428"/>
      <c r="C1" s="428"/>
      <c r="D1" s="428"/>
      <c r="E1" s="428"/>
      <c r="F1" s="428"/>
    </row>
    <row r="2" spans="1:6" ht="23.4" customHeight="1">
      <c r="A2" s="174"/>
      <c r="D2" s="429" t="s">
        <v>22</v>
      </c>
      <c r="E2" s="429"/>
      <c r="F2" s="429"/>
    </row>
    <row r="3" spans="1:6" ht="23.4" customHeight="1">
      <c r="A3" s="430" t="s">
        <v>117</v>
      </c>
      <c r="B3" s="430" t="s">
        <v>118</v>
      </c>
      <c r="C3" s="431" t="s">
        <v>119</v>
      </c>
      <c r="D3" s="432"/>
      <c r="E3" s="433"/>
      <c r="F3" s="430" t="s">
        <v>12</v>
      </c>
    </row>
    <row r="4" spans="1:6" ht="23.4" customHeight="1">
      <c r="A4" s="430"/>
      <c r="B4" s="430"/>
      <c r="C4" s="430" t="s">
        <v>120</v>
      </c>
      <c r="D4" s="430" t="s">
        <v>121</v>
      </c>
      <c r="E4" s="430" t="s">
        <v>206</v>
      </c>
      <c r="F4" s="430"/>
    </row>
    <row r="5" spans="1:6" ht="23.4" customHeight="1">
      <c r="A5" s="430"/>
      <c r="B5" s="430"/>
      <c r="C5" s="430"/>
      <c r="D5" s="430"/>
      <c r="E5" s="430"/>
      <c r="F5" s="430"/>
    </row>
    <row r="6" spans="1:6" ht="33.6" customHeight="1">
      <c r="A6" s="175">
        <v>1</v>
      </c>
      <c r="B6" s="176" t="s">
        <v>190</v>
      </c>
      <c r="C6" s="279">
        <v>2.5000000000000001E-2</v>
      </c>
      <c r="D6" s="279">
        <v>2.5000000000000001E-2</v>
      </c>
      <c r="E6" s="279">
        <v>0.05</v>
      </c>
      <c r="F6" s="175" t="s">
        <v>195</v>
      </c>
    </row>
    <row r="7" spans="1:6" ht="33.6" customHeight="1">
      <c r="A7" s="273"/>
      <c r="B7" s="176" t="s">
        <v>200</v>
      </c>
      <c r="C7" s="279">
        <v>0.02</v>
      </c>
      <c r="D7" s="279">
        <v>0.02</v>
      </c>
      <c r="E7" s="279">
        <v>0.04</v>
      </c>
      <c r="F7" s="273" t="s">
        <v>196</v>
      </c>
    </row>
    <row r="8" spans="1:6" ht="33.6" customHeight="1">
      <c r="A8" s="273"/>
      <c r="B8" s="176" t="s">
        <v>201</v>
      </c>
      <c r="C8" s="279">
        <v>1.7000000000000001E-2</v>
      </c>
      <c r="D8" s="279">
        <v>1.7000000000000001E-2</v>
      </c>
      <c r="E8" s="279">
        <v>3.4000000000000002E-2</v>
      </c>
      <c r="F8" s="273" t="s">
        <v>197</v>
      </c>
    </row>
    <row r="9" spans="1:6" ht="33.6" customHeight="1">
      <c r="A9" s="273"/>
      <c r="B9" s="176" t="s">
        <v>202</v>
      </c>
      <c r="C9" s="279">
        <v>1.4E-2</v>
      </c>
      <c r="D9" s="279">
        <v>1.4E-2</v>
      </c>
      <c r="E9" s="279">
        <v>2.8000000000000001E-2</v>
      </c>
      <c r="F9" s="273" t="s">
        <v>198</v>
      </c>
    </row>
    <row r="10" spans="1:6" ht="32.4" customHeight="1">
      <c r="A10" s="175">
        <v>2</v>
      </c>
      <c r="B10" s="176" t="s">
        <v>192</v>
      </c>
      <c r="C10" s="279">
        <v>3.2000000000000001E-2</v>
      </c>
      <c r="D10" s="279" t="s">
        <v>199</v>
      </c>
      <c r="E10" s="279">
        <v>3.2000000000000001E-2</v>
      </c>
      <c r="F10" s="273" t="s">
        <v>195</v>
      </c>
    </row>
    <row r="11" spans="1:6" ht="32.4" customHeight="1">
      <c r="A11" s="273"/>
      <c r="B11" s="176" t="s">
        <v>203</v>
      </c>
      <c r="C11" s="279">
        <v>3.1E-2</v>
      </c>
      <c r="D11" s="279" t="s">
        <v>199</v>
      </c>
      <c r="E11" s="279">
        <v>3.1E-2</v>
      </c>
      <c r="F11" s="273" t="s">
        <v>196</v>
      </c>
    </row>
    <row r="12" spans="1:6" ht="28.95" customHeight="1">
      <c r="A12" s="175">
        <v>3</v>
      </c>
      <c r="B12" s="176" t="s">
        <v>193</v>
      </c>
      <c r="C12" s="279">
        <v>0.02</v>
      </c>
      <c r="D12" s="279" t="s">
        <v>199</v>
      </c>
      <c r="E12" s="279">
        <v>0.02</v>
      </c>
      <c r="F12" s="273" t="s">
        <v>195</v>
      </c>
    </row>
    <row r="13" spans="1:6" ht="28.95" customHeight="1">
      <c r="A13" s="273"/>
      <c r="B13" s="176" t="s">
        <v>204</v>
      </c>
      <c r="C13" s="279">
        <v>1.2999999999999999E-2</v>
      </c>
      <c r="D13" s="279" t="s">
        <v>199</v>
      </c>
      <c r="E13" s="279">
        <v>1.2999999999999999E-2</v>
      </c>
      <c r="F13" s="273" t="s">
        <v>196</v>
      </c>
    </row>
    <row r="14" spans="1:6" ht="28.95" customHeight="1">
      <c r="A14" s="273"/>
      <c r="B14" s="176" t="s">
        <v>205</v>
      </c>
      <c r="C14" s="279">
        <v>1.2E-2</v>
      </c>
      <c r="D14" s="279" t="s">
        <v>199</v>
      </c>
      <c r="E14" s="279">
        <v>1.2E-2</v>
      </c>
      <c r="F14" s="273" t="s">
        <v>197</v>
      </c>
    </row>
    <row r="15" spans="1:6" ht="31.95" customHeight="1">
      <c r="A15" s="175">
        <v>4</v>
      </c>
      <c r="B15" s="176" t="s">
        <v>194</v>
      </c>
      <c r="C15" s="279">
        <v>3.5000000000000003E-2</v>
      </c>
      <c r="D15" s="279" t="s">
        <v>199</v>
      </c>
      <c r="E15" s="279">
        <v>3.5000000000000003E-2</v>
      </c>
      <c r="F15" s="273" t="s">
        <v>195</v>
      </c>
    </row>
  </sheetData>
  <sheetProtection password="CF7A" sheet="1" objects="1" scenarios="1"/>
  <mergeCells count="9">
    <mergeCell ref="A1:F1"/>
    <mergeCell ref="D2:F2"/>
    <mergeCell ref="A3:A5"/>
    <mergeCell ref="B3:B5"/>
    <mergeCell ref="F3:F5"/>
    <mergeCell ref="C4:C5"/>
    <mergeCell ref="D4:D5"/>
    <mergeCell ref="E4:E5"/>
    <mergeCell ref="C3:E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D27"/>
  <sheetViews>
    <sheetView topLeftCell="A13" workbookViewId="0">
      <selection activeCell="B23" sqref="B23"/>
    </sheetView>
  </sheetViews>
  <sheetFormatPr defaultColWidth="8.88671875" defaultRowHeight="13.8"/>
  <cols>
    <col min="1" max="1" width="8.88671875" style="2"/>
    <col min="2" max="2" width="52.88671875" style="2" customWidth="1"/>
    <col min="3" max="3" width="22.109375" style="178" customWidth="1"/>
    <col min="4" max="4" width="19.33203125" style="2" customWidth="1"/>
    <col min="5" max="16384" width="8.88671875" style="2"/>
  </cols>
  <sheetData>
    <row r="1" spans="1:4" ht="51.6" customHeight="1">
      <c r="A1" s="438" t="s">
        <v>122</v>
      </c>
      <c r="B1" s="438"/>
      <c r="C1" s="438"/>
      <c r="D1" s="438"/>
    </row>
    <row r="2" spans="1:4" ht="14.4" thickBot="1">
      <c r="A2" s="439"/>
      <c r="B2" s="439"/>
      <c r="C2" s="439"/>
      <c r="D2" s="439"/>
    </row>
    <row r="3" spans="1:4" ht="52.95" customHeight="1">
      <c r="A3" s="179" t="s">
        <v>117</v>
      </c>
      <c r="B3" s="434" t="s">
        <v>123</v>
      </c>
      <c r="C3" s="436" t="s">
        <v>124</v>
      </c>
      <c r="D3" s="434" t="s">
        <v>125</v>
      </c>
    </row>
    <row r="4" spans="1:4" ht="14.4" thickBot="1">
      <c r="A4" s="180" t="s">
        <v>126</v>
      </c>
      <c r="B4" s="435"/>
      <c r="C4" s="437"/>
      <c r="D4" s="435"/>
    </row>
    <row r="5" spans="1:4" ht="26.4" customHeight="1" thickBot="1">
      <c r="A5" s="180"/>
      <c r="B5" s="182" t="s">
        <v>127</v>
      </c>
      <c r="C5" s="183" t="s">
        <v>128</v>
      </c>
      <c r="D5" s="289">
        <v>0.03</v>
      </c>
    </row>
    <row r="6" spans="1:4" ht="26.4" customHeight="1" thickBot="1">
      <c r="A6" s="180"/>
      <c r="B6" s="182" t="s">
        <v>129</v>
      </c>
      <c r="C6" s="183" t="s">
        <v>128</v>
      </c>
      <c r="D6" s="181">
        <v>2.1999999999999999E-2</v>
      </c>
    </row>
    <row r="7" spans="1:4" ht="26.4" customHeight="1" thickBot="1">
      <c r="A7" s="180"/>
      <c r="B7" s="290" t="s">
        <v>235</v>
      </c>
      <c r="C7" s="183"/>
      <c r="D7" s="181"/>
    </row>
    <row r="8" spans="1:4" ht="26.4" customHeight="1" thickBot="1">
      <c r="A8" s="180"/>
      <c r="B8" s="184" t="s">
        <v>238</v>
      </c>
      <c r="C8" s="183" t="s">
        <v>130</v>
      </c>
      <c r="D8" s="181">
        <v>1.82</v>
      </c>
    </row>
    <row r="9" spans="1:4" ht="26.4" customHeight="1" thickBot="1">
      <c r="A9" s="180"/>
      <c r="B9" s="184" t="s">
        <v>239</v>
      </c>
      <c r="C9" s="183" t="s">
        <v>130</v>
      </c>
      <c r="D9" s="181">
        <v>1.37</v>
      </c>
    </row>
    <row r="10" spans="1:4" ht="26.4" customHeight="1" thickBot="1">
      <c r="A10" s="180"/>
      <c r="B10" s="184" t="s">
        <v>240</v>
      </c>
      <c r="C10" s="183" t="s">
        <v>130</v>
      </c>
      <c r="D10" s="181">
        <v>0.46</v>
      </c>
    </row>
    <row r="11" spans="1:4" ht="26.4" customHeight="1" thickBot="1">
      <c r="A11" s="180"/>
      <c r="B11" s="184" t="s">
        <v>241</v>
      </c>
      <c r="C11" s="183" t="s">
        <v>130</v>
      </c>
      <c r="D11" s="181">
        <v>0.15</v>
      </c>
    </row>
    <row r="12" spans="1:4" ht="26.4" customHeight="1" thickBot="1">
      <c r="A12" s="180"/>
      <c r="B12" s="184" t="s">
        <v>242</v>
      </c>
      <c r="C12" s="183" t="s">
        <v>130</v>
      </c>
      <c r="D12" s="181">
        <v>0.14000000000000001</v>
      </c>
    </row>
    <row r="13" spans="1:4" ht="26.4" customHeight="1" thickBot="1">
      <c r="A13" s="180"/>
      <c r="B13" s="184" t="s">
        <v>243</v>
      </c>
      <c r="C13" s="183" t="s">
        <v>130</v>
      </c>
      <c r="D13" s="181">
        <v>0.06</v>
      </c>
    </row>
    <row r="14" spans="1:4" ht="26.4" customHeight="1" thickBot="1">
      <c r="A14" s="180"/>
      <c r="B14" s="184" t="s">
        <v>244</v>
      </c>
      <c r="C14" s="183" t="s">
        <v>130</v>
      </c>
      <c r="D14" s="181">
        <v>0.08</v>
      </c>
    </row>
    <row r="15" spans="1:4" ht="26.4" customHeight="1" thickBot="1">
      <c r="A15" s="180"/>
      <c r="B15" s="184" t="s">
        <v>245</v>
      </c>
      <c r="C15" s="183" t="s">
        <v>130</v>
      </c>
      <c r="D15" s="181">
        <v>0.05</v>
      </c>
    </row>
    <row r="16" spans="1:4" ht="26.4" customHeight="1" thickBot="1">
      <c r="A16" s="180"/>
      <c r="B16" s="184" t="s">
        <v>246</v>
      </c>
      <c r="C16" s="183" t="s">
        <v>130</v>
      </c>
      <c r="D16" s="181">
        <v>2.13</v>
      </c>
    </row>
    <row r="17" spans="1:4" ht="26.4" customHeight="1" thickBot="1">
      <c r="A17" s="180"/>
      <c r="B17" s="184" t="s">
        <v>247</v>
      </c>
      <c r="C17" s="183" t="s">
        <v>130</v>
      </c>
      <c r="D17" s="181">
        <v>0.55000000000000004</v>
      </c>
    </row>
    <row r="18" spans="1:4" ht="41.4" customHeight="1" thickBot="1">
      <c r="A18" s="180"/>
      <c r="B18" s="184" t="s">
        <v>248</v>
      </c>
      <c r="C18" s="183" t="s">
        <v>130</v>
      </c>
      <c r="D18" s="181">
        <v>0.73</v>
      </c>
    </row>
    <row r="19" spans="1:4" ht="39.6" customHeight="1" thickBot="1">
      <c r="A19" s="180"/>
      <c r="B19" s="184" t="s">
        <v>249</v>
      </c>
      <c r="C19" s="183" t="s">
        <v>130</v>
      </c>
      <c r="D19" s="181">
        <v>1.06</v>
      </c>
    </row>
    <row r="20" spans="1:4" ht="26.4" customHeight="1" thickBot="1">
      <c r="A20" s="180"/>
      <c r="B20" s="184" t="s">
        <v>250</v>
      </c>
      <c r="C20" s="183" t="s">
        <v>130</v>
      </c>
      <c r="D20" s="181">
        <v>0.01</v>
      </c>
    </row>
    <row r="21" spans="1:4" ht="26.4" customHeight="1" thickBot="1">
      <c r="A21" s="180"/>
      <c r="B21" s="184" t="s">
        <v>251</v>
      </c>
      <c r="C21" s="183" t="s">
        <v>130</v>
      </c>
      <c r="D21" s="181">
        <v>0.05</v>
      </c>
    </row>
    <row r="22" spans="1:4" ht="26.4" customHeight="1" thickBot="1">
      <c r="A22" s="180"/>
      <c r="B22" s="185" t="s">
        <v>236</v>
      </c>
      <c r="C22" s="183" t="s">
        <v>131</v>
      </c>
      <c r="D22" s="291">
        <v>0.3</v>
      </c>
    </row>
    <row r="23" spans="1:4" ht="26.4" customHeight="1" thickBot="1">
      <c r="A23" s="292"/>
      <c r="B23" s="293" t="s">
        <v>237</v>
      </c>
      <c r="C23" s="294" t="s">
        <v>131</v>
      </c>
      <c r="D23" s="295">
        <v>0.2</v>
      </c>
    </row>
    <row r="25" spans="1:4">
      <c r="A25" s="2" t="s">
        <v>169</v>
      </c>
    </row>
    <row r="26" spans="1:4">
      <c r="A26" s="2" t="s">
        <v>252</v>
      </c>
    </row>
    <row r="27" spans="1:4">
      <c r="A27" s="2" t="s">
        <v>253</v>
      </c>
    </row>
  </sheetData>
  <sheetProtection algorithmName="SHA-512" hashValue="Om6jsp1UzBnb8jE8O7TXoOHqydUZR96SMCko7Ah83JiZOs4LPE4KypVP8to4NK1bSaccj/h4rcqztsYSmvpWFA==" saltValue="dHCTnVNszIecv8RrFBEqyw==" spinCount="100000" sheet="1" objects="1" scenarios="1"/>
  <mergeCells count="4">
    <mergeCell ref="B3:B4"/>
    <mergeCell ref="C3:C4"/>
    <mergeCell ref="D3:D4"/>
    <mergeCell ref="A1:D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AD27"/>
  <sheetViews>
    <sheetView workbookViewId="0">
      <selection activeCell="A2" sqref="A2:M2"/>
    </sheetView>
  </sheetViews>
  <sheetFormatPr defaultRowHeight="14.4" outlineLevelCol="1"/>
  <cols>
    <col min="1" max="1" width="12.109375" customWidth="1"/>
    <col min="2" max="13" width="10.6640625" customWidth="1"/>
    <col min="17" max="17" width="20.44140625" hidden="1" customWidth="1" outlineLevel="1"/>
    <col min="18" max="29" width="0" hidden="1" customWidth="1" outlineLevel="1"/>
    <col min="30" max="30" width="9.109375" collapsed="1"/>
  </cols>
  <sheetData>
    <row r="1" spans="1:29" ht="63" customHeight="1">
      <c r="A1" s="428" t="s">
        <v>132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Q1" s="440" t="s">
        <v>185</v>
      </c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</row>
    <row r="2" spans="1:29" ht="36" customHeight="1">
      <c r="A2" s="446" t="s">
        <v>133</v>
      </c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</row>
    <row r="3" spans="1:29" ht="31.2">
      <c r="A3" s="186" t="s">
        <v>134</v>
      </c>
      <c r="B3" s="186" t="s">
        <v>135</v>
      </c>
      <c r="C3" s="186" t="s">
        <v>135</v>
      </c>
      <c r="D3" s="186" t="s">
        <v>136</v>
      </c>
      <c r="E3" s="186" t="s">
        <v>136</v>
      </c>
      <c r="F3" s="186" t="s">
        <v>136</v>
      </c>
      <c r="G3" s="186" t="s">
        <v>136</v>
      </c>
      <c r="H3" s="186" t="s">
        <v>136</v>
      </c>
      <c r="I3" s="186" t="s">
        <v>137</v>
      </c>
      <c r="J3" s="186" t="s">
        <v>137</v>
      </c>
      <c r="K3" s="186" t="s">
        <v>137</v>
      </c>
      <c r="L3" s="186" t="s">
        <v>138</v>
      </c>
      <c r="M3" s="186" t="s">
        <v>138</v>
      </c>
      <c r="Q3" s="261" t="s">
        <v>134</v>
      </c>
      <c r="R3" s="261" t="s">
        <v>135</v>
      </c>
      <c r="S3" s="261" t="s">
        <v>135</v>
      </c>
      <c r="T3" s="261" t="s">
        <v>136</v>
      </c>
      <c r="U3" s="261" t="s">
        <v>136</v>
      </c>
      <c r="V3" s="261" t="s">
        <v>136</v>
      </c>
      <c r="W3" s="261" t="s">
        <v>136</v>
      </c>
      <c r="X3" s="261" t="s">
        <v>136</v>
      </c>
      <c r="Y3" s="261" t="s">
        <v>137</v>
      </c>
      <c r="Z3" s="261" t="s">
        <v>137</v>
      </c>
      <c r="AA3" s="261" t="s">
        <v>137</v>
      </c>
      <c r="AB3" s="261" t="s">
        <v>138</v>
      </c>
      <c r="AC3" s="261" t="s">
        <v>138</v>
      </c>
    </row>
    <row r="4" spans="1:29" ht="147.6" customHeight="1">
      <c r="A4" s="186" t="s">
        <v>139</v>
      </c>
      <c r="B4" s="187" t="s">
        <v>140</v>
      </c>
      <c r="C4" s="187" t="s">
        <v>141</v>
      </c>
      <c r="D4" s="187" t="s">
        <v>142</v>
      </c>
      <c r="E4" s="187" t="s">
        <v>143</v>
      </c>
      <c r="F4" s="187" t="s">
        <v>144</v>
      </c>
      <c r="G4" s="187" t="s">
        <v>145</v>
      </c>
      <c r="H4" s="187" t="s">
        <v>146</v>
      </c>
      <c r="I4" s="187" t="s">
        <v>147</v>
      </c>
      <c r="J4" s="187" t="s">
        <v>148</v>
      </c>
      <c r="K4" s="187" t="s">
        <v>149</v>
      </c>
      <c r="L4" s="187" t="s">
        <v>150</v>
      </c>
      <c r="M4" s="187" t="s">
        <v>151</v>
      </c>
      <c r="Q4" s="261" t="s">
        <v>139</v>
      </c>
      <c r="R4" s="262" t="s">
        <v>140</v>
      </c>
      <c r="S4" s="262" t="s">
        <v>141</v>
      </c>
      <c r="T4" s="262" t="s">
        <v>142</v>
      </c>
      <c r="U4" s="262" t="s">
        <v>143</v>
      </c>
      <c r="V4" s="262" t="s">
        <v>144</v>
      </c>
      <c r="W4" s="262" t="s">
        <v>145</v>
      </c>
      <c r="X4" s="262" t="s">
        <v>146</v>
      </c>
      <c r="Y4" s="262" t="s">
        <v>147</v>
      </c>
      <c r="Z4" s="262" t="s">
        <v>148</v>
      </c>
      <c r="AA4" s="262" t="s">
        <v>149</v>
      </c>
      <c r="AB4" s="262" t="s">
        <v>150</v>
      </c>
      <c r="AC4" s="262" t="s">
        <v>151</v>
      </c>
    </row>
    <row r="5" spans="1:29" ht="15.6" customHeight="1">
      <c r="A5" s="445" t="s">
        <v>12</v>
      </c>
      <c r="B5" s="430" t="s">
        <v>152</v>
      </c>
      <c r="C5" s="430"/>
      <c r="D5" s="430"/>
      <c r="E5" s="430"/>
      <c r="F5" s="430"/>
      <c r="G5" s="430"/>
      <c r="H5" s="430"/>
      <c r="I5" s="430"/>
      <c r="J5" s="430"/>
      <c r="K5" s="430"/>
      <c r="L5" s="430"/>
      <c r="M5" s="430"/>
      <c r="Q5" s="442" t="s">
        <v>12</v>
      </c>
      <c r="R5" s="443" t="s">
        <v>152</v>
      </c>
      <c r="S5" s="443"/>
      <c r="T5" s="443"/>
      <c r="U5" s="443"/>
      <c r="V5" s="443"/>
      <c r="W5" s="443"/>
      <c r="X5" s="443"/>
      <c r="Y5" s="443"/>
      <c r="Z5" s="443"/>
      <c r="AA5" s="443"/>
      <c r="AB5" s="443"/>
      <c r="AC5" s="443"/>
    </row>
    <row r="6" spans="1:29" ht="16.2" customHeight="1">
      <c r="A6" s="445"/>
      <c r="B6" s="430" t="s">
        <v>153</v>
      </c>
      <c r="C6" s="430"/>
      <c r="D6" s="430"/>
      <c r="E6" s="430"/>
      <c r="F6" s="430"/>
      <c r="G6" s="430"/>
      <c r="H6" s="430"/>
      <c r="I6" s="430"/>
      <c r="J6" s="430"/>
      <c r="K6" s="430"/>
      <c r="L6" s="430"/>
      <c r="M6" s="430"/>
      <c r="Q6" s="442"/>
      <c r="R6" s="443" t="s">
        <v>153</v>
      </c>
      <c r="S6" s="443"/>
      <c r="T6" s="443"/>
      <c r="U6" s="443"/>
      <c r="V6" s="443"/>
      <c r="W6" s="443"/>
      <c r="X6" s="443"/>
      <c r="Y6" s="443"/>
      <c r="Z6" s="443"/>
      <c r="AA6" s="443"/>
      <c r="AB6" s="443"/>
      <c r="AC6" s="443"/>
    </row>
    <row r="7" spans="1:29" ht="16.2" customHeight="1">
      <c r="A7" s="188"/>
      <c r="B7" s="445" t="s">
        <v>154</v>
      </c>
      <c r="C7" s="445"/>
      <c r="D7" s="445"/>
      <c r="E7" s="445"/>
      <c r="F7" s="445"/>
      <c r="G7" s="445"/>
      <c r="H7" s="445"/>
      <c r="I7" s="445"/>
      <c r="J7" s="445"/>
      <c r="K7" s="445"/>
      <c r="L7" s="445"/>
      <c r="M7" s="445"/>
      <c r="Q7" s="263"/>
      <c r="R7" s="442" t="s">
        <v>154</v>
      </c>
      <c r="S7" s="442"/>
      <c r="T7" s="442"/>
      <c r="U7" s="442"/>
      <c r="V7" s="442"/>
      <c r="W7" s="442"/>
      <c r="X7" s="442"/>
      <c r="Y7" s="442"/>
      <c r="Z7" s="442"/>
      <c r="AA7" s="442"/>
      <c r="AB7" s="442"/>
      <c r="AC7" s="442"/>
    </row>
    <row r="8" spans="1:29" ht="15.6">
      <c r="A8" s="188">
        <v>1</v>
      </c>
      <c r="B8" s="163">
        <v>3.3300000000000003E-2</v>
      </c>
      <c r="C8" s="163">
        <v>3.4700000000000002E-2</v>
      </c>
      <c r="D8" s="163">
        <v>3.4099999999999998E-2</v>
      </c>
      <c r="E8" s="163">
        <v>3.39E-2</v>
      </c>
      <c r="F8" s="163">
        <v>3.4500000000000003E-2</v>
      </c>
      <c r="G8" s="163">
        <v>3.44E-2</v>
      </c>
      <c r="H8" s="163">
        <v>3.5400000000000001E-2</v>
      </c>
      <c r="I8" s="163">
        <v>3.7600000000000001E-2</v>
      </c>
      <c r="J8" s="163">
        <v>3.5299999999999998E-2</v>
      </c>
      <c r="K8" s="163">
        <v>3.5900000000000001E-2</v>
      </c>
      <c r="L8" s="163">
        <v>3.6299999999999999E-2</v>
      </c>
      <c r="M8" s="163">
        <v>3.7400000000000003E-2</v>
      </c>
      <c r="Q8" s="263">
        <v>1</v>
      </c>
      <c r="R8" s="265">
        <v>4.4400000000000009E-2</v>
      </c>
      <c r="S8" s="265">
        <v>4.6199999999999998E-2</v>
      </c>
      <c r="T8" s="265">
        <v>4.5400000000000003E-2</v>
      </c>
      <c r="U8" s="265">
        <v>4.5199999999999997E-2</v>
      </c>
      <c r="V8" s="265">
        <v>4.6000000000000006E-2</v>
      </c>
      <c r="W8" s="265">
        <v>4.5866666666666667E-2</v>
      </c>
      <c r="X8" s="265">
        <v>4.7199999999999999E-2</v>
      </c>
      <c r="Y8" s="265">
        <v>5.0133333333333335E-2</v>
      </c>
      <c r="Z8" s="265">
        <v>4.7E-2</v>
      </c>
      <c r="AA8" s="265">
        <v>4.7800000000000002E-2</v>
      </c>
      <c r="AB8" s="265">
        <v>4.8399999999999999E-2</v>
      </c>
      <c r="AC8" s="265">
        <v>4.9799999999999997E-2</v>
      </c>
    </row>
    <row r="9" spans="1:29" ht="15.6">
      <c r="A9" s="188">
        <v>2</v>
      </c>
      <c r="B9" s="163">
        <v>3.2599999999999997E-2</v>
      </c>
      <c r="C9" s="163">
        <v>3.4299999999999997E-2</v>
      </c>
      <c r="D9" s="163">
        <v>3.4099999999999998E-2</v>
      </c>
      <c r="E9" s="163">
        <v>3.3500000000000002E-2</v>
      </c>
      <c r="F9" s="163">
        <v>3.3399999999999999E-2</v>
      </c>
      <c r="G9" s="163">
        <v>3.32E-2</v>
      </c>
      <c r="H9" s="163">
        <v>3.6400000000000002E-2</v>
      </c>
      <c r="I9" s="163">
        <v>4.1500000000000002E-2</v>
      </c>
      <c r="J9" s="163">
        <v>3.6700000000000003E-2</v>
      </c>
      <c r="K9" s="163">
        <v>3.6900000000000002E-2</v>
      </c>
      <c r="L9" s="163">
        <v>3.6999999999999998E-2</v>
      </c>
      <c r="M9" s="163">
        <v>3.8600000000000002E-2</v>
      </c>
      <c r="Q9" s="263">
        <v>2</v>
      </c>
      <c r="R9" s="265">
        <v>4.3466666666666667E-2</v>
      </c>
      <c r="S9" s="265">
        <v>4.5733333333333327E-2</v>
      </c>
      <c r="T9" s="265">
        <v>4.5466666666666669E-2</v>
      </c>
      <c r="U9" s="265">
        <v>4.4666666666666667E-2</v>
      </c>
      <c r="V9" s="265">
        <v>4.4533333333333334E-2</v>
      </c>
      <c r="W9" s="265">
        <v>4.4266666666666662E-2</v>
      </c>
      <c r="X9" s="265">
        <v>4.8533333333333338E-2</v>
      </c>
      <c r="Y9" s="265">
        <v>5.5333333333333332E-2</v>
      </c>
      <c r="Z9" s="265">
        <v>4.8933333333333336E-2</v>
      </c>
      <c r="AA9" s="265">
        <v>4.9200000000000001E-2</v>
      </c>
      <c r="AB9" s="265">
        <v>4.9333333333333326E-2</v>
      </c>
      <c r="AC9" s="265">
        <v>5.1400000000000001E-2</v>
      </c>
    </row>
    <row r="10" spans="1:29" ht="15.6">
      <c r="A10" s="189" t="s">
        <v>155</v>
      </c>
      <c r="B10" s="163">
        <v>2.0899999999999998E-2</v>
      </c>
      <c r="C10" s="163">
        <v>2.1600000000000001E-2</v>
      </c>
      <c r="D10" s="163">
        <v>2.12E-2</v>
      </c>
      <c r="E10" s="163">
        <v>2.2499999999999999E-2</v>
      </c>
      <c r="F10" s="163">
        <v>2.0899999999999998E-2</v>
      </c>
      <c r="G10" s="163">
        <v>2.1000000000000001E-2</v>
      </c>
      <c r="H10" s="163">
        <v>2.1700000000000001E-2</v>
      </c>
      <c r="I10" s="163">
        <v>2.6499999999999999E-2</v>
      </c>
      <c r="J10" s="163">
        <v>2.24E-2</v>
      </c>
      <c r="K10" s="163">
        <v>2.0799999999999999E-2</v>
      </c>
      <c r="L10" s="163">
        <v>2.4E-2</v>
      </c>
      <c r="M10" s="163">
        <v>2.5100000000000001E-2</v>
      </c>
      <c r="Q10" s="264" t="s">
        <v>155</v>
      </c>
      <c r="R10" s="265">
        <v>2.7866666666666665E-2</v>
      </c>
      <c r="S10" s="265">
        <v>2.8799999999999999E-2</v>
      </c>
      <c r="T10" s="265">
        <v>2.8266666666666669E-2</v>
      </c>
      <c r="U10" s="265">
        <v>3.0000000000000002E-2</v>
      </c>
      <c r="V10" s="265">
        <v>2.7799999999999998E-2</v>
      </c>
      <c r="W10" s="265">
        <v>2.8000000000000001E-2</v>
      </c>
      <c r="X10" s="265">
        <v>2.8933333333333335E-2</v>
      </c>
      <c r="Y10" s="265">
        <v>3.5333333333333335E-2</v>
      </c>
      <c r="Z10" s="265">
        <v>2.98E-2</v>
      </c>
      <c r="AA10" s="265">
        <v>2.7733333333333332E-2</v>
      </c>
      <c r="AB10" s="265">
        <v>3.2000000000000001E-2</v>
      </c>
      <c r="AC10" s="265">
        <v>3.3399999999999999E-2</v>
      </c>
    </row>
    <row r="11" spans="1:29" ht="15.6">
      <c r="A11" s="189" t="s">
        <v>156</v>
      </c>
      <c r="B11" s="163">
        <v>1.7899999999999999E-2</v>
      </c>
      <c r="C11" s="163">
        <v>1.8499999999999999E-2</v>
      </c>
      <c r="D11" s="163">
        <v>1.8499999999999999E-2</v>
      </c>
      <c r="E11" s="163"/>
      <c r="F11" s="163"/>
      <c r="G11" s="163"/>
      <c r="H11" s="163">
        <v>1.9400000000000001E-2</v>
      </c>
      <c r="I11" s="163">
        <v>2.2200000000000001E-2</v>
      </c>
      <c r="J11" s="163">
        <v>0.02</v>
      </c>
      <c r="K11" s="163">
        <v>1.9699999999999999E-2</v>
      </c>
      <c r="L11" s="163">
        <v>1.9E-2</v>
      </c>
      <c r="M11" s="163">
        <v>2.35E-2</v>
      </c>
      <c r="Q11" s="264" t="s">
        <v>156</v>
      </c>
      <c r="R11" s="265">
        <v>2.3866666666666665E-2</v>
      </c>
      <c r="S11" s="265">
        <v>2.4666666666666663E-2</v>
      </c>
      <c r="T11" s="265">
        <v>2.4666666666666663E-2</v>
      </c>
      <c r="U11" s="260"/>
      <c r="V11" s="260"/>
      <c r="W11" s="260"/>
      <c r="X11" s="265">
        <v>2.5866666666666666E-2</v>
      </c>
      <c r="Y11" s="265">
        <v>2.9600000000000001E-2</v>
      </c>
      <c r="Z11" s="265">
        <v>2.6666666666666665E-2</v>
      </c>
      <c r="AA11" s="265">
        <v>2.6200000000000001E-2</v>
      </c>
      <c r="AB11" s="265">
        <v>2.5333333333333333E-2</v>
      </c>
      <c r="AC11" s="265">
        <v>3.1333333333333338E-2</v>
      </c>
    </row>
    <row r="12" spans="1:29" ht="15.6">
      <c r="A12" s="188">
        <v>10</v>
      </c>
      <c r="B12" s="163"/>
      <c r="C12" s="163">
        <v>1.8100000000000002E-2</v>
      </c>
      <c r="D12" s="163"/>
      <c r="E12" s="163"/>
      <c r="F12" s="163"/>
      <c r="G12" s="163"/>
      <c r="H12" s="163"/>
      <c r="I12" s="163"/>
      <c r="J12" s="163"/>
      <c r="K12" s="163"/>
      <c r="L12" s="163"/>
      <c r="M12" s="163">
        <v>2.23E-2</v>
      </c>
      <c r="Q12" s="263">
        <v>10</v>
      </c>
      <c r="R12" s="260"/>
      <c r="S12" s="265">
        <v>2.4133333333333333E-2</v>
      </c>
      <c r="T12" s="260"/>
      <c r="U12" s="260"/>
      <c r="V12" s="260"/>
      <c r="W12" s="260"/>
      <c r="X12" s="260"/>
      <c r="Y12" s="260"/>
      <c r="Z12" s="260"/>
      <c r="AA12" s="260"/>
      <c r="AB12" s="260"/>
      <c r="AC12" s="265">
        <v>2.9733333333333334E-2</v>
      </c>
    </row>
    <row r="13" spans="1:29" ht="15.6">
      <c r="A13" s="188">
        <v>12</v>
      </c>
      <c r="B13" s="163"/>
      <c r="C13" s="163">
        <v>1.7899999999999999E-2</v>
      </c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Q13" s="263">
        <v>12</v>
      </c>
      <c r="R13" s="260"/>
      <c r="S13" s="265">
        <v>2.3800000000000002E-2</v>
      </c>
      <c r="T13" s="260"/>
      <c r="U13" s="260"/>
      <c r="V13" s="260"/>
      <c r="W13" s="260"/>
      <c r="X13" s="260"/>
      <c r="Y13" s="260"/>
      <c r="Z13" s="260"/>
      <c r="AA13" s="260"/>
      <c r="AB13" s="260"/>
      <c r="AC13" s="260"/>
    </row>
    <row r="14" spans="1:29" ht="15.6">
      <c r="A14" s="188">
        <v>14</v>
      </c>
      <c r="B14" s="163"/>
      <c r="C14" s="163">
        <v>1.8599999999999998E-2</v>
      </c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Q14" s="263">
        <v>14</v>
      </c>
      <c r="R14" s="260"/>
      <c r="S14" s="265">
        <v>2.4799999999999999E-2</v>
      </c>
      <c r="T14" s="260"/>
      <c r="U14" s="260"/>
      <c r="V14" s="260"/>
      <c r="W14" s="260"/>
      <c r="X14" s="260"/>
      <c r="Y14" s="260"/>
      <c r="Z14" s="260"/>
      <c r="AA14" s="260"/>
      <c r="AB14" s="260"/>
      <c r="AC14" s="260"/>
    </row>
    <row r="15" spans="1:29" ht="15.6">
      <c r="A15" s="188" t="s">
        <v>157</v>
      </c>
      <c r="B15" s="163"/>
      <c r="C15" s="163">
        <v>2.0299999999999999E-2</v>
      </c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Q15" s="263" t="s">
        <v>157</v>
      </c>
      <c r="R15" s="260"/>
      <c r="S15" s="265">
        <v>2.7066666666666666E-2</v>
      </c>
      <c r="T15" s="260"/>
      <c r="U15" s="260"/>
      <c r="V15" s="260"/>
      <c r="W15" s="260"/>
      <c r="X15" s="260"/>
      <c r="Y15" s="260"/>
      <c r="Z15" s="260"/>
      <c r="AA15" s="260"/>
      <c r="AB15" s="260"/>
      <c r="AC15" s="260"/>
    </row>
    <row r="16" spans="1:29" ht="15.6">
      <c r="A16" s="444"/>
      <c r="B16" s="444"/>
      <c r="C16" s="444"/>
      <c r="D16" s="444"/>
      <c r="E16" s="444"/>
      <c r="F16" s="444"/>
      <c r="G16" s="444"/>
      <c r="H16" s="444"/>
      <c r="I16" s="444"/>
      <c r="J16" s="444"/>
      <c r="K16" s="444"/>
      <c r="L16" s="444"/>
      <c r="M16" s="444"/>
      <c r="Q16" s="441"/>
      <c r="R16" s="441"/>
      <c r="S16" s="441"/>
      <c r="T16" s="441"/>
      <c r="U16" s="441"/>
      <c r="V16" s="441"/>
      <c r="W16" s="441"/>
      <c r="X16" s="441"/>
      <c r="Y16" s="441"/>
      <c r="Z16" s="441"/>
      <c r="AA16" s="441"/>
      <c r="AB16" s="441"/>
      <c r="AC16" s="441"/>
    </row>
    <row r="17" spans="1:29" ht="16.2" customHeight="1">
      <c r="A17" s="188" t="s">
        <v>12</v>
      </c>
      <c r="B17" s="445" t="s">
        <v>158</v>
      </c>
      <c r="C17" s="445"/>
      <c r="D17" s="445"/>
      <c r="E17" s="445"/>
      <c r="F17" s="445"/>
      <c r="G17" s="445"/>
      <c r="H17" s="445"/>
      <c r="I17" s="445"/>
      <c r="J17" s="445"/>
      <c r="K17" s="445"/>
      <c r="L17" s="445"/>
      <c r="M17" s="445"/>
      <c r="Q17" s="263" t="s">
        <v>12</v>
      </c>
      <c r="R17" s="442" t="s">
        <v>158</v>
      </c>
      <c r="S17" s="442"/>
      <c r="T17" s="442"/>
      <c r="U17" s="442"/>
      <c r="V17" s="442"/>
      <c r="W17" s="442"/>
      <c r="X17" s="442"/>
      <c r="Y17" s="442"/>
      <c r="Z17" s="442"/>
      <c r="AA17" s="442"/>
      <c r="AB17" s="442"/>
      <c r="AC17" s="442"/>
    </row>
    <row r="18" spans="1:29" ht="15.6">
      <c r="A18" s="188">
        <v>1</v>
      </c>
      <c r="B18" s="163">
        <v>1.43E-2</v>
      </c>
      <c r="C18" s="163">
        <v>1.46E-2</v>
      </c>
      <c r="D18" s="163">
        <v>1.4999999999999999E-2</v>
      </c>
      <c r="E18" s="163"/>
      <c r="F18" s="163">
        <v>1.4800000000000001E-2</v>
      </c>
      <c r="G18" s="163">
        <v>1.49E-2</v>
      </c>
      <c r="H18" s="163">
        <v>1.4999999999999999E-2</v>
      </c>
      <c r="I18" s="163"/>
      <c r="J18" s="163">
        <v>1.55E-2</v>
      </c>
      <c r="K18" s="163">
        <v>1.7600000000000001E-2</v>
      </c>
      <c r="L18" s="163">
        <v>1.61E-2</v>
      </c>
      <c r="M18" s="163">
        <v>1.67E-2</v>
      </c>
      <c r="Q18" s="263">
        <v>1</v>
      </c>
      <c r="R18" s="265">
        <v>1.9E-2</v>
      </c>
      <c r="S18" s="265">
        <v>1.9466666666666667E-2</v>
      </c>
      <c r="T18" s="265">
        <v>0.02</v>
      </c>
      <c r="U18" s="265"/>
      <c r="V18" s="265">
        <v>1.9733333333333335E-2</v>
      </c>
      <c r="W18" s="265">
        <v>1.9866666666666668E-2</v>
      </c>
      <c r="X18" s="265">
        <v>0.02</v>
      </c>
      <c r="Y18" s="265"/>
      <c r="Z18" s="265">
        <v>2.0666666666666667E-2</v>
      </c>
      <c r="AA18" s="265">
        <v>2.3400000000000001E-2</v>
      </c>
      <c r="AB18" s="265">
        <v>2.1466666666666665E-2</v>
      </c>
      <c r="AC18" s="265">
        <v>2.2200000000000001E-2</v>
      </c>
    </row>
    <row r="19" spans="1:29" ht="15.6">
      <c r="A19" s="188">
        <v>2</v>
      </c>
      <c r="B19" s="163">
        <v>1.2200000000000001E-2</v>
      </c>
      <c r="C19" s="163">
        <v>1.3100000000000001E-2</v>
      </c>
      <c r="D19" s="163">
        <v>1.3299999999999999E-2</v>
      </c>
      <c r="E19" s="163"/>
      <c r="F19" s="163">
        <v>1.5100000000000001E-2</v>
      </c>
      <c r="G19" s="163">
        <v>1.2800000000000001E-2</v>
      </c>
      <c r="H19" s="163"/>
      <c r="I19" s="163"/>
      <c r="J19" s="163"/>
      <c r="K19" s="163"/>
      <c r="L19" s="163">
        <v>1.49E-2</v>
      </c>
      <c r="M19" s="163">
        <v>1.55E-2</v>
      </c>
      <c r="Q19" s="263">
        <v>2</v>
      </c>
      <c r="R19" s="265">
        <v>1.6199999999999999E-2</v>
      </c>
      <c r="S19" s="265">
        <v>1.7466666666666669E-2</v>
      </c>
      <c r="T19" s="265">
        <v>1.7733333333333334E-2</v>
      </c>
      <c r="U19" s="265"/>
      <c r="V19" s="265">
        <v>2.0133333333333333E-2</v>
      </c>
      <c r="W19" s="265">
        <v>1.7000000000000001E-2</v>
      </c>
      <c r="X19" s="265"/>
      <c r="Y19" s="265"/>
      <c r="Z19" s="265"/>
      <c r="AA19" s="265"/>
      <c r="AB19" s="265">
        <v>1.9800000000000002E-2</v>
      </c>
      <c r="AC19" s="265">
        <v>2.06E-2</v>
      </c>
    </row>
    <row r="20" spans="1:29" ht="15.6">
      <c r="A20" s="188">
        <v>3</v>
      </c>
      <c r="B20" s="163">
        <v>2.75E-2</v>
      </c>
      <c r="C20" s="163">
        <v>1.3299999999999999E-2</v>
      </c>
      <c r="D20" s="163">
        <v>1.4200000000000001E-2</v>
      </c>
      <c r="E20" s="163"/>
      <c r="F20" s="163"/>
      <c r="G20" s="163"/>
      <c r="H20" s="163">
        <v>1.5299999999999999E-2</v>
      </c>
      <c r="I20" s="163"/>
      <c r="J20" s="163"/>
      <c r="K20" s="163"/>
      <c r="L20" s="163"/>
      <c r="M20" s="163">
        <v>1.52E-2</v>
      </c>
      <c r="Q20" s="263">
        <v>3</v>
      </c>
      <c r="R20" s="265">
        <v>3.6600000000000001E-2</v>
      </c>
      <c r="S20" s="265">
        <v>1.7733333333333334E-2</v>
      </c>
      <c r="T20" s="265">
        <v>1.8933333333333333E-2</v>
      </c>
      <c r="U20" s="265"/>
      <c r="V20" s="265"/>
      <c r="W20" s="265"/>
      <c r="X20" s="265">
        <v>2.0399999999999998E-2</v>
      </c>
      <c r="Y20" s="265"/>
      <c r="Z20" s="265"/>
      <c r="AA20" s="265"/>
      <c r="AB20" s="265"/>
      <c r="AC20" s="265">
        <v>2.0199999999999999E-2</v>
      </c>
    </row>
    <row r="21" spans="1:29" ht="15.6">
      <c r="A21" s="189" t="s">
        <v>159</v>
      </c>
      <c r="B21" s="163"/>
      <c r="C21" s="163">
        <v>1.1599999999999999E-2</v>
      </c>
      <c r="D21" s="163">
        <v>1.14E-2</v>
      </c>
      <c r="E21" s="163"/>
      <c r="F21" s="163"/>
      <c r="G21" s="163"/>
      <c r="H21" s="163">
        <v>1.34E-2</v>
      </c>
      <c r="I21" s="163"/>
      <c r="J21" s="163">
        <v>1.18E-2</v>
      </c>
      <c r="K21" s="163"/>
      <c r="L21" s="163">
        <v>1.46E-2</v>
      </c>
      <c r="M21" s="163">
        <v>1.43E-2</v>
      </c>
      <c r="Q21" s="264" t="s">
        <v>159</v>
      </c>
      <c r="R21" s="265"/>
      <c r="S21" s="265">
        <v>1.5466666666666665E-2</v>
      </c>
      <c r="T21" s="265">
        <v>1.52E-2</v>
      </c>
      <c r="U21" s="265"/>
      <c r="V21" s="265"/>
      <c r="W21" s="265"/>
      <c r="X21" s="265">
        <v>1.7866666666666666E-2</v>
      </c>
      <c r="Y21" s="265"/>
      <c r="Z21" s="265">
        <v>1.5733333333333335E-2</v>
      </c>
      <c r="AA21" s="265"/>
      <c r="AB21" s="265">
        <v>1.9466666666666667E-2</v>
      </c>
      <c r="AC21" s="265">
        <v>1.9E-2</v>
      </c>
    </row>
    <row r="22" spans="1:29" ht="15.6">
      <c r="A22" s="189" t="s">
        <v>160</v>
      </c>
      <c r="B22" s="163"/>
      <c r="C22" s="163">
        <v>1.0800000000000001E-2</v>
      </c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Q22" s="264" t="s">
        <v>160</v>
      </c>
      <c r="R22" s="265"/>
      <c r="S22" s="265">
        <v>1.44E-2</v>
      </c>
      <c r="T22" s="265"/>
      <c r="U22" s="265"/>
      <c r="V22" s="265"/>
      <c r="W22" s="265"/>
      <c r="X22" s="265"/>
      <c r="Y22" s="265"/>
      <c r="Z22" s="265"/>
      <c r="AA22" s="265"/>
      <c r="AB22" s="265"/>
      <c r="AC22" s="265"/>
    </row>
    <row r="23" spans="1:29" ht="15.6">
      <c r="A23" s="188">
        <v>8</v>
      </c>
      <c r="B23" s="163"/>
      <c r="C23" s="163">
        <v>1.04E-2</v>
      </c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Q23" s="263">
        <v>8</v>
      </c>
      <c r="R23" s="265"/>
      <c r="S23" s="265">
        <v>1.38E-2</v>
      </c>
      <c r="T23" s="265"/>
      <c r="U23" s="265"/>
      <c r="V23" s="265"/>
      <c r="W23" s="265"/>
      <c r="X23" s="265"/>
      <c r="Y23" s="265"/>
      <c r="Z23" s="265"/>
      <c r="AA23" s="265"/>
      <c r="AB23" s="265"/>
      <c r="AC23" s="265"/>
    </row>
    <row r="24" spans="1:29" ht="15.6">
      <c r="A24" s="188">
        <v>9</v>
      </c>
      <c r="B24" s="163"/>
      <c r="C24" s="163">
        <v>1.0699999999999999E-2</v>
      </c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Q24" s="263">
        <v>9</v>
      </c>
      <c r="R24" s="265"/>
      <c r="S24" s="265">
        <v>1.4200000000000001E-2</v>
      </c>
      <c r="T24" s="265"/>
      <c r="U24" s="265"/>
      <c r="V24" s="265"/>
      <c r="W24" s="265"/>
      <c r="X24" s="265"/>
      <c r="Y24" s="265"/>
      <c r="Z24" s="265"/>
      <c r="AA24" s="265"/>
      <c r="AB24" s="265"/>
      <c r="AC24" s="265"/>
    </row>
    <row r="25" spans="1:29" ht="15.6">
      <c r="A25" s="188">
        <v>10</v>
      </c>
      <c r="B25" s="163"/>
      <c r="C25" s="163">
        <v>1.01E-2</v>
      </c>
      <c r="D25" s="163"/>
      <c r="E25" s="163"/>
      <c r="F25" s="163"/>
      <c r="G25" s="163"/>
      <c r="H25" s="163"/>
      <c r="I25" s="163"/>
      <c r="J25" s="163"/>
      <c r="K25" s="163"/>
      <c r="L25" s="163"/>
      <c r="M25" s="163">
        <v>1.1900000000000001E-2</v>
      </c>
      <c r="Q25" s="263">
        <v>10</v>
      </c>
      <c r="R25" s="265"/>
      <c r="S25" s="265">
        <v>1.34E-2</v>
      </c>
      <c r="T25" s="265"/>
      <c r="U25" s="265"/>
      <c r="V25" s="265"/>
      <c r="W25" s="265"/>
      <c r="X25" s="265"/>
      <c r="Y25" s="265"/>
      <c r="Z25" s="265"/>
      <c r="AA25" s="265"/>
      <c r="AB25" s="265"/>
      <c r="AC25" s="265">
        <v>1.5800000000000002E-2</v>
      </c>
    </row>
    <row r="26" spans="1:29" ht="15.6">
      <c r="A26" s="188">
        <v>11</v>
      </c>
      <c r="B26" s="163"/>
      <c r="C26" s="163">
        <v>9.4999999999999998E-3</v>
      </c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Q26" s="263">
        <v>11</v>
      </c>
      <c r="R26" s="265"/>
      <c r="S26" s="265">
        <v>1.2666666666666666E-2</v>
      </c>
      <c r="T26" s="265"/>
      <c r="U26" s="265"/>
      <c r="V26" s="265"/>
      <c r="W26" s="265"/>
      <c r="X26" s="265"/>
      <c r="Y26" s="265"/>
      <c r="Z26" s="265"/>
      <c r="AA26" s="265"/>
      <c r="AB26" s="265"/>
      <c r="AC26" s="265"/>
    </row>
    <row r="27" spans="1:29" ht="15.6">
      <c r="A27" s="188" t="s">
        <v>161</v>
      </c>
      <c r="B27" s="163"/>
      <c r="C27" s="163">
        <v>1.01E-2</v>
      </c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Q27" s="263" t="s">
        <v>161</v>
      </c>
      <c r="R27" s="265"/>
      <c r="S27" s="265">
        <v>1.34E-2</v>
      </c>
      <c r="T27" s="265"/>
      <c r="U27" s="265"/>
      <c r="V27" s="265"/>
      <c r="W27" s="265"/>
      <c r="X27" s="265"/>
      <c r="Y27" s="265"/>
      <c r="Z27" s="265"/>
      <c r="AA27" s="265"/>
      <c r="AB27" s="265"/>
      <c r="AC27" s="265"/>
    </row>
  </sheetData>
  <sheetProtection password="CF7A" sheet="1" objects="1" scenarios="1"/>
  <mergeCells count="15">
    <mergeCell ref="A16:M16"/>
    <mergeCell ref="B17:M17"/>
    <mergeCell ref="A1:M1"/>
    <mergeCell ref="A2:M2"/>
    <mergeCell ref="A5:A6"/>
    <mergeCell ref="B5:M5"/>
    <mergeCell ref="B6:M6"/>
    <mergeCell ref="B7:M7"/>
    <mergeCell ref="Q1:AC1"/>
    <mergeCell ref="Q16:AC16"/>
    <mergeCell ref="R17:AC17"/>
    <mergeCell ref="Q5:Q6"/>
    <mergeCell ref="R5:AC5"/>
    <mergeCell ref="R6:AC6"/>
    <mergeCell ref="R7:AC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U13"/>
  <sheetViews>
    <sheetView topLeftCell="I1" zoomScale="80" zoomScaleNormal="80" workbookViewId="0">
      <selection activeCell="I11" sqref="I11"/>
    </sheetView>
  </sheetViews>
  <sheetFormatPr defaultRowHeight="42.6" customHeight="1"/>
  <cols>
    <col min="1" max="1" width="42.88671875" hidden="1" customWidth="1"/>
    <col min="2" max="7" width="23.44140625" hidden="1" customWidth="1"/>
    <col min="8" max="8" width="0" hidden="1" customWidth="1"/>
    <col min="9" max="9" width="42.88671875" customWidth="1"/>
    <col min="10" max="15" width="23.44140625" customWidth="1"/>
  </cols>
  <sheetData>
    <row r="1" spans="1:21" ht="73.95" customHeight="1">
      <c r="A1" s="190" t="s">
        <v>162</v>
      </c>
      <c r="I1" s="448" t="s">
        <v>163</v>
      </c>
      <c r="J1" s="448"/>
      <c r="K1" s="448"/>
      <c r="L1" s="448"/>
      <c r="M1" s="448"/>
      <c r="N1" s="448"/>
      <c r="O1" s="448"/>
    </row>
    <row r="2" spans="1:21" ht="27" customHeight="1">
      <c r="A2" s="191" t="s">
        <v>164</v>
      </c>
      <c r="I2" s="446" t="s">
        <v>133</v>
      </c>
      <c r="J2" s="446"/>
      <c r="K2" s="446"/>
      <c r="L2" s="446"/>
      <c r="M2" s="446"/>
      <c r="N2" s="446"/>
      <c r="O2" s="446"/>
      <c r="P2" s="192"/>
      <c r="Q2" s="192"/>
      <c r="R2" s="192"/>
      <c r="S2" s="192"/>
      <c r="T2" s="192"/>
      <c r="U2" s="192"/>
    </row>
    <row r="3" spans="1:21" ht="15" customHeight="1">
      <c r="A3" s="193"/>
      <c r="I3" s="193"/>
    </row>
    <row r="4" spans="1:21" ht="15" customHeight="1" thickBot="1">
      <c r="A4" s="191"/>
      <c r="I4" s="191"/>
    </row>
    <row r="5" spans="1:21" ht="23.4" customHeight="1" thickBot="1">
      <c r="A5" s="194" t="s">
        <v>134</v>
      </c>
      <c r="B5" s="195" t="s">
        <v>135</v>
      </c>
      <c r="C5" s="195" t="s">
        <v>135</v>
      </c>
      <c r="D5" s="195" t="s">
        <v>136</v>
      </c>
      <c r="E5" s="195" t="s">
        <v>137</v>
      </c>
      <c r="F5" s="195" t="s">
        <v>138</v>
      </c>
      <c r="G5" s="195" t="s">
        <v>138</v>
      </c>
      <c r="I5" s="194" t="s">
        <v>134</v>
      </c>
      <c r="J5" s="195" t="s">
        <v>135</v>
      </c>
      <c r="K5" s="195" t="s">
        <v>135</v>
      </c>
      <c r="L5" s="195" t="s">
        <v>136</v>
      </c>
      <c r="M5" s="195" t="s">
        <v>137</v>
      </c>
      <c r="N5" s="195" t="s">
        <v>138</v>
      </c>
      <c r="O5" s="195" t="s">
        <v>138</v>
      </c>
    </row>
    <row r="6" spans="1:21" s="45" customFormat="1" ht="115.2" customHeight="1" thickBot="1">
      <c r="A6" s="196" t="s">
        <v>139</v>
      </c>
      <c r="B6" s="197" t="s">
        <v>140</v>
      </c>
      <c r="C6" s="197" t="s">
        <v>141</v>
      </c>
      <c r="D6" s="197" t="s">
        <v>165</v>
      </c>
      <c r="E6" s="197" t="s">
        <v>166</v>
      </c>
      <c r="F6" s="197" t="s">
        <v>150</v>
      </c>
      <c r="G6" s="197" t="s">
        <v>151</v>
      </c>
      <c r="I6" s="196" t="s">
        <v>139</v>
      </c>
      <c r="J6" s="197" t="s">
        <v>140</v>
      </c>
      <c r="K6" s="197" t="s">
        <v>141</v>
      </c>
      <c r="L6" s="197" t="s">
        <v>165</v>
      </c>
      <c r="M6" s="197" t="s">
        <v>166</v>
      </c>
      <c r="N6" s="197" t="s">
        <v>150</v>
      </c>
      <c r="O6" s="197" t="s">
        <v>151</v>
      </c>
    </row>
    <row r="7" spans="1:21" ht="42.6" customHeight="1" thickBot="1">
      <c r="A7" s="198" t="s">
        <v>123</v>
      </c>
      <c r="B7" s="449" t="s">
        <v>167</v>
      </c>
      <c r="C7" s="450"/>
      <c r="D7" s="450"/>
      <c r="E7" s="450"/>
      <c r="F7" s="450"/>
      <c r="G7" s="451"/>
      <c r="I7" s="198" t="s">
        <v>123</v>
      </c>
      <c r="J7" s="449" t="s">
        <v>167</v>
      </c>
      <c r="K7" s="450"/>
      <c r="L7" s="450"/>
      <c r="M7" s="450"/>
      <c r="N7" s="450"/>
      <c r="O7" s="451"/>
    </row>
    <row r="8" spans="1:21" ht="58.2" customHeight="1" thickBot="1">
      <c r="A8" s="199" t="s">
        <v>168</v>
      </c>
      <c r="B8" s="200">
        <v>3.39E-2</v>
      </c>
      <c r="C8" s="200">
        <v>3.3799999999999997E-2</v>
      </c>
      <c r="D8" s="200">
        <v>3.4299999999999997E-2</v>
      </c>
      <c r="E8" s="200">
        <v>3.5299999999999998E-2</v>
      </c>
      <c r="F8" s="200">
        <v>3.6999999999999998E-2</v>
      </c>
      <c r="G8" s="200">
        <v>3.6400000000000002E-2</v>
      </c>
      <c r="I8" s="199" t="s">
        <v>168</v>
      </c>
      <c r="J8" s="201">
        <f t="shared" ref="J8:O8" si="0">B8*9/12</f>
        <v>2.5425E-2</v>
      </c>
      <c r="K8" s="201">
        <f t="shared" si="0"/>
        <v>2.5349999999999998E-2</v>
      </c>
      <c r="L8" s="201">
        <f t="shared" si="0"/>
        <v>2.5724999999999998E-2</v>
      </c>
      <c r="M8" s="201">
        <f t="shared" si="0"/>
        <v>2.6474999999999999E-2</v>
      </c>
      <c r="N8" s="201">
        <f t="shared" si="0"/>
        <v>2.7749999999999997E-2</v>
      </c>
      <c r="O8" s="201">
        <f t="shared" si="0"/>
        <v>2.7300000000000001E-2</v>
      </c>
    </row>
    <row r="9" spans="1:21" ht="42.6" customHeight="1">
      <c r="A9" s="202"/>
      <c r="I9" s="202"/>
    </row>
    <row r="10" spans="1:21" ht="42.6" customHeight="1">
      <c r="A10" s="202"/>
      <c r="I10" s="202"/>
    </row>
    <row r="11" spans="1:21" ht="42.6" customHeight="1">
      <c r="A11" s="202"/>
      <c r="I11" s="202"/>
    </row>
    <row r="12" spans="1:21" ht="42.6" customHeight="1">
      <c r="A12" s="202"/>
      <c r="I12" s="202"/>
    </row>
    <row r="13" spans="1:21" ht="42.6" customHeight="1">
      <c r="A13" s="202"/>
      <c r="I13" s="202"/>
    </row>
  </sheetData>
  <sheetProtection algorithmName="SHA-512" hashValue="YQrT7wZCckptbO3fM1v9x72A8qjF37jlBlbFmQBFDZWvAfjtYYn7d8cAqds7Yx/fYXUY3hfNYvOTqWWYhRFMoQ==" saltValue="SRwzFQZqop81xpORgJXkNw==" spinCount="100000" sheet="1" objects="1" scenarios="1"/>
  <mergeCells count="4">
    <mergeCell ref="I1:O1"/>
    <mergeCell ref="I2:O2"/>
    <mergeCell ref="B7:G7"/>
    <mergeCell ref="J7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34</vt:i4>
      </vt:variant>
    </vt:vector>
  </HeadingPairs>
  <TitlesOfParts>
    <vt:vector size="43" baseType="lpstr">
      <vt:lpstr>ХВС</vt:lpstr>
      <vt:lpstr>ВОВ</vt:lpstr>
      <vt:lpstr>ГВС</vt:lpstr>
      <vt:lpstr>ОТОПЛЕНИЕ</vt:lpstr>
      <vt:lpstr>Нормативы ХВС ГВС ВОВ</vt:lpstr>
      <vt:lpstr>нормативы ОДН ХВС ГВС</vt:lpstr>
      <vt:lpstr>нормативы ХВС бани,полив, скот</vt:lpstr>
      <vt:lpstr>нормативы отопление жилые пом.</vt:lpstr>
      <vt:lpstr>Нормативы отопление бани</vt:lpstr>
      <vt:lpstr>'нормативы ХВС бани,полив, скот'!_Баня</vt:lpstr>
      <vt:lpstr>'нормативы ОДН ХВС ГВС'!_ОДН_ХВС</vt:lpstr>
      <vt:lpstr>'нормативы ХВС бани,полив, скот'!_Полив_земельного_участка</vt:lpstr>
      <vt:lpstr>'нормативы ХВС бани,полив, скот'!_приготовление_пищи_для_скота_и_птиц</vt:lpstr>
      <vt:lpstr>'нормативы ХВС бани,полив, скот'!Бани</vt:lpstr>
      <vt:lpstr>'нормативы ХВС бани,полив, скот'!Бани_норматив</vt:lpstr>
      <vt:lpstr>ВОВ!вид_учета</vt:lpstr>
      <vt:lpstr>ГВС!вид_учета</vt:lpstr>
      <vt:lpstr>вид_учета</vt:lpstr>
      <vt:lpstr>Год</vt:lpstr>
      <vt:lpstr>ВОВ!Заголовки_для_печати</vt:lpstr>
      <vt:lpstr>ГВС!Заголовки_для_печати</vt:lpstr>
      <vt:lpstr>ОТОПЛЕНИЕ!Заголовки_для_печати</vt:lpstr>
      <vt:lpstr>ХВС!Заголовки_для_печати</vt:lpstr>
      <vt:lpstr>ВОВ!нормативы</vt:lpstr>
      <vt:lpstr>ГВС!нормативы</vt:lpstr>
      <vt:lpstr>нормативы</vt:lpstr>
      <vt:lpstr>ГВС!Область_печати</vt:lpstr>
      <vt:lpstr>'нормативы ОДН ХВС ГВС'!ОДН_2017</vt:lpstr>
      <vt:lpstr>ОДН_2017</vt:lpstr>
      <vt:lpstr>ОДН_ГВС_2017</vt:lpstr>
      <vt:lpstr>ОДН2017</vt:lpstr>
      <vt:lpstr>ВОВ!по_нормативам</vt:lpstr>
      <vt:lpstr>ГВС!по_нормативам</vt:lpstr>
      <vt:lpstr>по_нормативам</vt:lpstr>
      <vt:lpstr>полив</vt:lpstr>
      <vt:lpstr>'нормативы ХВС бани,полив, скот'!Полив_земельного_участка</vt:lpstr>
      <vt:lpstr>ВОВ!понормативам</vt:lpstr>
      <vt:lpstr>ГВС!понормативам</vt:lpstr>
      <vt:lpstr>понормативам</vt:lpstr>
      <vt:lpstr>'Нормативы ХВС ГВС ВОВ'!Уровень</vt:lpstr>
      <vt:lpstr>'Нормативы ХВС ГВС ВОВ'!уровни</vt:lpstr>
      <vt:lpstr>уровни2016</vt:lpstr>
      <vt:lpstr>ХВСбани_скот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2018-09-20T10:08:10Z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